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Дод3 (2)" sheetId="1" r:id="rId1"/>
  </sheets>
  <definedNames>
    <definedName name="Excel_BuiltIn_Print_Area_1">'Дод3 (2)'!$A$1:$N$75</definedName>
    <definedName name="_xlnm.Print_Area" localSheetId="0">'Дод3 (2)'!$A$1:$N$77</definedName>
  </definedNames>
  <calcPr fullCalcOnLoad="1"/>
</workbook>
</file>

<file path=xl/sharedStrings.xml><?xml version="1.0" encoding="utf-8"?>
<sst xmlns="http://schemas.openxmlformats.org/spreadsheetml/2006/main" count="156" uniqueCount="142">
  <si>
    <t xml:space="preserve">                                                                                                                                                                                                                                                                                                                                                                                                                                                                                                                                                                                                                                                                                                                                                                                                                                                                                                                                                                                                                                                                                                                                                                                                                                                                                                                                                                                                                                                                                                                                                                                                                                                                                                                                                                                                                                                                                                                                                                                                                                                                                                                                                                                                                                                                                                                                                                                                                                                                                                                                                                                                                                                                                                                                                                                                                                                                                                                                                                                                                                                                                                                                                                                                                                                                                                                                                                                                                                                                                                                                                                                                                                                                                                                                                                                                                                                                                                                                                                                                                                                                                                                                                                                                                                                                                                                                                                                                                                                                                                                                                                                                                                                                                                                                                                                                                                                                                                                                                                                                                                                                                                                                                                                                                                                                                                                                                                                                                                                                                                                                                                                                                                                                                                                                                                                                                                                                                                                                                                                                                                                                                                                                                                                                                                                                                                                                                                                                                                                                                                                                                                                                                                                                                                                                                                                                                                                                                                                                                                                                                                                                                                                                                                                                                                                                                                                                                                                                                                                                                                                                                                                                                                                                                                                                                                                                                                                                                                                                                                                                                                                                                                                                                                                                                                                                                                                                                                                                                                                                                                                                                                                                                                                                                                                                                                                                                                                                                                                                                                                                                                                                                                                                                                                                                                                                                                                                                                                                                                                                                                                                                                                                                                                                                                                                                                                                                                                                                                                                                                                                                                                                                                                                                                                                                                                                                                                                                                                                                                                                                                                                                                                                                                                                                                                                                                                                                                                                                                                                                                                                                                                                                                                                                                                                                                                                                                                                                                                                                                                                                                                                                                                                                                                                                                                                                                                                                                                                                                                                                                                                                                                                                                                                                                                                                                                                                                                                                                                                                                                                                                                                                                                                                                                                                                                                                                                                                                                                                                                                                                                                                                                                                                                                                                                                                                                                                                                                                                                                                                                                                                                                                                                                                                                                                                                                                                                                                                                                                                                                                                                                                                                                                                                                                                                                                                                                                                                                                                                                                                                                                                                                                                                                                                                                                                                                                                                                                                                                                                                                                                                                                                                                                                                                                                                                                                                                                                                                                                                                                                                                                                                                                                                                                                                                                                                                                                                                                                                                                                                                                                                                                                                                                                                                                                                                                                                                                                                                                                                                                                                                                                                                                                                                                                                                                                                                                                                                                                                                                                                                                                                                                                                                                                                                                                                                                                                                                                                                                                                                                                                                                                                                                                                                                                                                                                                                                                                                                                                                                                                                                                                                                                                                                                                                                                                                                                                                                                                                                                                                                                                                                                                                                                                                                                                                                                                                                                                                                                                                                                                                                                                                                                                                                                                                                                                                                                                                                                                                                                                                                                                                                                                                                                                                                                                                                                                                                                                                                                                                                                                                                                                                                                                                                                                                                                                                                                                                                                                                                                                                                                                                                                                                                                                                                                                                                                                                                                                                                                                                                                                                                                                                                                                                                                                                                                                                                                                                                                                                                                                                                                                                                                              </t>
  </si>
  <si>
    <t xml:space="preserve">           </t>
  </si>
  <si>
    <t xml:space="preserve">Додаток 3.1 </t>
  </si>
  <si>
    <t>до рішення районної у місті ради</t>
  </si>
  <si>
    <t>від 29 листопада 2013 року № 268</t>
  </si>
  <si>
    <t xml:space="preserve">Розподіл видатків районного у місті бюджету  на  2013 рік </t>
  </si>
  <si>
    <t xml:space="preserve">за головними розпорядниками коштів у розрізі бюджетних програм </t>
  </si>
  <si>
    <t>грн.</t>
  </si>
  <si>
    <t>Код  програмної класифікації видатків та кредитування місцевих бюджетів            ( КПКВК)</t>
  </si>
  <si>
    <t>Код тимчасової  класифікації видатків та кредитування місцевих бюджетів        (КТКВК)</t>
  </si>
  <si>
    <t>Найменування показників згідно з відомчою і програмною класифікаціями видатків та кредитування місцевого  бюджету</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</si>
  <si>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</si>
  <si>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</si>
  <si>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</si>
  <si>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</si>
  <si>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</si>
  <si>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</si>
  <si>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</si>
  <si>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</si>
  <si>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</si>
  <si>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</si>
  <si>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</si>
  <si>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</si>
  <si>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0300000</t>
  </si>
  <si>
    <t>03</t>
  </si>
  <si>
    <t xml:space="preserve">Виконавчий комітет Саксаганської районної у місті ради </t>
  </si>
  <si>
    <t>0310000</t>
  </si>
  <si>
    <t>0310080</t>
  </si>
  <si>
    <t>010116</t>
  </si>
  <si>
    <t>Керівництво і управління у виконавчому комітеті  Саксаганської районної у місті ради</t>
  </si>
  <si>
    <t>0313400</t>
  </si>
  <si>
    <t>Інші видатки на соціальний захист населення</t>
  </si>
  <si>
    <t>0313401</t>
  </si>
  <si>
    <t>090412</t>
  </si>
  <si>
    <t>Надання грошової допомоги окремим категоріям мешканців району</t>
  </si>
  <si>
    <t>0313140</t>
  </si>
  <si>
    <t>091103</t>
  </si>
  <si>
    <t xml:space="preserve">Заходи державної політики з питань молоді </t>
  </si>
  <si>
    <t>0313130</t>
  </si>
  <si>
    <t>Здійснення соціальної роботи з вразливими категоріями населення</t>
  </si>
  <si>
    <t>0313133</t>
  </si>
  <si>
    <t>091104</t>
  </si>
  <si>
    <t xml:space="preserve">Заходи державної політики із забезпечення рівних прав та можливостей жінок та чоловіків </t>
  </si>
  <si>
    <t>0313134</t>
  </si>
  <si>
    <t>091107</t>
  </si>
  <si>
    <t xml:space="preserve">Заходи державної політики з питань сім'ї </t>
  </si>
  <si>
    <t>0314030</t>
  </si>
  <si>
    <t xml:space="preserve">Філармонії, музичні колективи і ансамблі та інші мистецькі заклади та  заходи </t>
  </si>
  <si>
    <t>0315010</t>
  </si>
  <si>
    <t xml:space="preserve">Проведення спортивної роботи в регіоні </t>
  </si>
  <si>
    <t>0315011</t>
  </si>
  <si>
    <t xml:space="preserve">Проведення навчально-тренувальних зборів і змагань </t>
  </si>
  <si>
    <t>0313110</t>
  </si>
  <si>
    <t>Заклади і заходи з питань дітей та їх соціального захисту</t>
  </si>
  <si>
    <t>0313112</t>
  </si>
  <si>
    <t>090802</t>
  </si>
  <si>
    <t xml:space="preserve">Заходи державної політики з питань дітей та їх соціального захисту </t>
  </si>
  <si>
    <t>1000000</t>
  </si>
  <si>
    <t>10</t>
  </si>
  <si>
    <t>Відділ освіти виконкому Саксаганської районної у місті  ради</t>
  </si>
  <si>
    <t>1010000</t>
  </si>
  <si>
    <t>1015020</t>
  </si>
  <si>
    <t>Діяльність закладів фізичної культуриі спорту</t>
  </si>
  <si>
    <t>1015022</t>
  </si>
  <si>
    <t>130107</t>
  </si>
  <si>
    <t xml:space="preserve">Утримання та навчально-тренувальна робота комунальних дитячо-юнацьких спортивних шкіл </t>
  </si>
  <si>
    <t>2000000</t>
  </si>
  <si>
    <t>20</t>
  </si>
  <si>
    <t xml:space="preserve">Служба у справах дітей виконкому районної у місті ради </t>
  </si>
  <si>
    <t>2010000</t>
  </si>
  <si>
    <t>2013110</t>
  </si>
  <si>
    <t>2013111</t>
  </si>
  <si>
    <t>090700</t>
  </si>
  <si>
    <t xml:space="preserve">Утримання закладів, що надають соціальні послуги дітям, які опинилися в складних життєвих обставинах </t>
  </si>
  <si>
    <t>2018800</t>
  </si>
  <si>
    <t>250380</t>
  </si>
  <si>
    <t>в тому числі за рахунок субвенції з Саксаганського районного у місті бюджету міському бюджету на виготовлення проектно-кошторисної документації з капітального ремонту системи газопостачання центру соціально-психологічної реабілітації дітей</t>
  </si>
  <si>
    <t xml:space="preserve">продовження   додатка  3.1 </t>
  </si>
  <si>
    <t>1500000</t>
  </si>
  <si>
    <t>15</t>
  </si>
  <si>
    <t>Управління праці та соціального захисту населення виконкому Саксаганської районної у місті ради</t>
  </si>
  <si>
    <t>1510000</t>
  </si>
  <si>
    <t>1511070</t>
  </si>
  <si>
    <t>070303</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</si>
  <si>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</si>
  <si>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</si>
  <si>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</si>
  <si>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1513031</t>
  </si>
  <si>
    <t>090203</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</si>
  <si>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</si>
  <si>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1513040</t>
  </si>
  <si>
    <t>Надання допомоги сім'ям з дітьми, малозабезпеченим сім'ям, інвалідам з дитинства, дітям-інвалідам та тимчасової допомоги дітям</t>
  </si>
  <si>
    <t>1513041</t>
  </si>
  <si>
    <t>090302</t>
  </si>
  <si>
    <t xml:space="preserve">Надання допомоги у зв'язку з вагітністю і пологами </t>
  </si>
  <si>
    <t>1513042</t>
  </si>
  <si>
    <t>090303</t>
  </si>
  <si>
    <t xml:space="preserve">Надання допомоги на догляд за дитиною віком до трьох років </t>
  </si>
  <si>
    <t>1513043</t>
  </si>
  <si>
    <t>090304</t>
  </si>
  <si>
    <t xml:space="preserve">Надання допомоги при народженні дитини </t>
  </si>
  <si>
    <t>1513044</t>
  </si>
  <si>
    <t>090305</t>
  </si>
  <si>
    <t xml:space="preserve">Надання допомоги на дітей, над якими встановлено опіку чи піклування </t>
  </si>
  <si>
    <t>1513045</t>
  </si>
  <si>
    <t>090306</t>
  </si>
  <si>
    <t xml:space="preserve">Надання допомоги на дітей одиноким матерям </t>
  </si>
  <si>
    <t>1513046</t>
  </si>
  <si>
    <t>090307</t>
  </si>
  <si>
    <t xml:space="preserve">Надання тимчасової державної допомоги дітям </t>
  </si>
  <si>
    <t>1513047</t>
  </si>
  <si>
    <t>090308</t>
  </si>
  <si>
    <t xml:space="preserve">Надання допомоги при усиновленні дитини </t>
  </si>
  <si>
    <t>1513048</t>
  </si>
  <si>
    <t>090401</t>
  </si>
  <si>
    <t xml:space="preserve">Надання державної соціальної допомоги малозабезпеченим сім'ям </t>
  </si>
  <si>
    <t>1513049</t>
  </si>
  <si>
    <t>091300</t>
  </si>
  <si>
    <t xml:space="preserve">Надання державної соціальної допомоги інвалідам з дитинства та дітям-інвалідам </t>
  </si>
  <si>
    <t>1513400</t>
  </si>
  <si>
    <t>1513402</t>
  </si>
  <si>
    <t>1516060</t>
  </si>
  <si>
    <t>100203</t>
  </si>
  <si>
    <t>Благоустрій міст, сіл, селищ</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</si>
  <si>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</si>
  <si>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</si>
  <si>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</si>
  <si>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091205</t>
  </si>
  <si>
    <t xml:space="preserve">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 </t>
  </si>
  <si>
    <t>3</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</si>
  <si>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</si>
  <si>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</si>
  <si>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</si>
  <si>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091204</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</si>
  <si>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</si>
  <si>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1513105</t>
  </si>
  <si>
    <t>091206</t>
  </si>
  <si>
    <t xml:space="preserve">Надання реабілітаційних послуг дітям-інвалідам </t>
  </si>
  <si>
    <t xml:space="preserve">РАЗОМ ВИДАТКІВ </t>
  </si>
  <si>
    <t>Заступник голови районної у місті ради</t>
  </si>
  <si>
    <t>Ю. Красножон</t>
  </si>
  <si>
    <t xml:space="preserve">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</si>
</sst>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0">
    <font>
      <sz val="10"/>
      <name val="Arial"/>
      <family val="2"/>
    </font>
    <font>
      <sz val="10"/>
      <color indexed="8"/>
      <name val="Arial"/>
      <family val="2"/>
    </font>
    <font>
      <i/>
      <sz val="20"/>
      <color indexed="8"/>
      <name val="Arial"/>
      <family val="2"/>
    </font>
    <font>
      <sz val="36"/>
      <color indexed="8"/>
      <name val="Arial"/>
      <family val="2"/>
    </font>
    <font>
      <sz val="20"/>
      <color indexed="8"/>
      <name val="Arial"/>
      <family val="2"/>
    </font>
    <font>
      <sz val="9"/>
      <color indexed="8"/>
      <name val="Arial"/>
      <family val="2"/>
    </font>
    <font>
      <sz val="12"/>
      <color indexed="8"/>
      <name val="Arial"/>
      <family val="2"/>
    </font>
    <font>
      <b/>
      <i/>
      <sz val="36"/>
      <color indexed="8"/>
      <name val="Arial"/>
      <family val="2"/>
    </font>
    <font>
      <b/>
      <sz val="10"/>
      <color indexed="8"/>
      <name val="Arial"/>
      <family val="2"/>
    </font>
    <font>
      <b/>
      <sz val="26"/>
      <color indexed="8"/>
      <name val="Arial"/>
      <family val="2"/>
    </font>
    <font>
      <sz val="26"/>
      <color indexed="8"/>
      <name val="Arial"/>
      <family val="2"/>
    </font>
    <font>
      <b/>
      <sz val="30"/>
      <color indexed="8"/>
      <name val="Arial"/>
      <family val="2"/>
    </font>
    <font>
      <b/>
      <i/>
      <sz val="30"/>
      <color indexed="8"/>
      <name val="Arial"/>
      <family val="2"/>
    </font>
    <font>
      <i/>
      <sz val="30"/>
      <color indexed="8"/>
      <name val="Arial"/>
      <family val="2"/>
    </font>
    <font>
      <b/>
      <sz val="30"/>
      <color indexed="10"/>
      <name val="Arial"/>
      <family val="2"/>
    </font>
    <font>
      <sz val="30"/>
      <color indexed="8"/>
      <name val="Arial"/>
      <family val="2"/>
    </font>
    <font>
      <sz val="30"/>
      <color indexed="10"/>
      <name val="Arial"/>
      <family val="2"/>
    </font>
    <font>
      <sz val="14"/>
      <color indexed="8"/>
      <name val="Arial"/>
      <family val="2"/>
    </font>
    <font>
      <sz val="14"/>
      <color indexed="8"/>
      <name val="Bookman Old Style"/>
      <family val="1"/>
    </font>
    <font>
      <sz val="14"/>
      <color indexed="8"/>
      <name val="Times New Roman"/>
      <family val="1"/>
    </font>
    <font>
      <sz val="14"/>
      <color indexed="8"/>
      <name val="Rage Italic"/>
      <family val="4"/>
    </font>
    <font>
      <b/>
      <sz val="14"/>
      <color indexed="8"/>
      <name val="Berlin Sans FB Demi"/>
      <family val="2"/>
    </font>
    <font>
      <sz val="24"/>
      <color indexed="8"/>
      <name val="Arial"/>
      <family val="2"/>
    </font>
    <font>
      <sz val="48"/>
      <color indexed="8"/>
      <name val="Times New Roman"/>
      <family val="1"/>
    </font>
    <font>
      <sz val="36"/>
      <color indexed="8"/>
      <name val="Times New Roman"/>
      <family val="1"/>
    </font>
    <font>
      <sz val="4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9" fillId="32" borderId="0" applyNumberFormat="0" applyBorder="0" applyAlignment="0" applyProtection="0"/>
  </cellStyleXfs>
  <cellXfs count="142">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8" fillId="0" borderId="0" xfId="0" applyFont="1" applyAlignment="1">
      <alignment/>
    </xf>
    <xf numFmtId="0" fontId="4" fillId="0" borderId="0" xfId="0" applyFont="1" applyAlignment="1">
      <alignment/>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0" fontId="10" fillId="0" borderId="12" xfId="0" applyFont="1" applyFill="1" applyBorder="1" applyAlignment="1">
      <alignment horizontal="center" vertical="center"/>
    </xf>
    <xf numFmtId="49" fontId="11" fillId="0" borderId="13" xfId="0" applyNumberFormat="1" applyFont="1" applyFill="1" applyBorder="1" applyAlignment="1">
      <alignment horizontal="center"/>
    </xf>
    <xf numFmtId="49" fontId="12" fillId="0" borderId="14" xfId="0" applyNumberFormat="1" applyFont="1" applyFill="1" applyBorder="1" applyAlignment="1">
      <alignment horizontal="center"/>
    </xf>
    <xf numFmtId="0" fontId="11" fillId="0" borderId="14" xfId="0" applyFont="1" applyFill="1" applyBorder="1" applyAlignment="1">
      <alignment horizontal="left" vertical="center" wrapText="1"/>
    </xf>
    <xf numFmtId="2" fontId="11" fillId="0" borderId="14" xfId="0" applyNumberFormat="1" applyFont="1" applyFill="1" applyBorder="1" applyAlignment="1">
      <alignment/>
    </xf>
    <xf numFmtId="0" fontId="11" fillId="0" borderId="14" xfId="0" applyFont="1" applyFill="1" applyBorder="1" applyAlignment="1">
      <alignment/>
    </xf>
    <xf numFmtId="0" fontId="11" fillId="0" borderId="15" xfId="0" applyFont="1" applyFill="1" applyBorder="1" applyAlignment="1">
      <alignment/>
    </xf>
    <xf numFmtId="49" fontId="11" fillId="0" borderId="16" xfId="0" applyNumberFormat="1" applyFont="1" applyFill="1" applyBorder="1" applyAlignment="1">
      <alignment horizontal="center"/>
    </xf>
    <xf numFmtId="49" fontId="12" fillId="0" borderId="17" xfId="0" applyNumberFormat="1" applyFont="1" applyFill="1" applyBorder="1" applyAlignment="1">
      <alignment horizontal="center"/>
    </xf>
    <xf numFmtId="0" fontId="11" fillId="0" borderId="17" xfId="0" applyFont="1" applyFill="1" applyBorder="1" applyAlignment="1">
      <alignment horizontal="left" vertical="center" wrapText="1"/>
    </xf>
    <xf numFmtId="0" fontId="11" fillId="0" borderId="17" xfId="0" applyFont="1" applyFill="1" applyBorder="1" applyAlignment="1">
      <alignment/>
    </xf>
    <xf numFmtId="0" fontId="11" fillId="0" borderId="18" xfId="0" applyFont="1" applyFill="1" applyBorder="1" applyAlignment="1">
      <alignment/>
    </xf>
    <xf numFmtId="49" fontId="13" fillId="0" borderId="16" xfId="0" applyNumberFormat="1" applyFont="1" applyFill="1" applyBorder="1" applyAlignment="1">
      <alignment horizontal="center" vertical="center"/>
    </xf>
    <xf numFmtId="49" fontId="13" fillId="0" borderId="17" xfId="0" applyNumberFormat="1" applyFont="1" applyFill="1" applyBorder="1" applyAlignment="1">
      <alignment horizontal="center" vertical="center"/>
    </xf>
    <xf numFmtId="0" fontId="13" fillId="0" borderId="17" xfId="0" applyFont="1" applyFill="1" applyBorder="1" applyAlignment="1">
      <alignment vertical="center" wrapText="1"/>
    </xf>
    <xf numFmtId="0" fontId="14" fillId="0" borderId="17" xfId="0" applyFont="1" applyFill="1" applyBorder="1" applyAlignment="1">
      <alignment horizontal="right"/>
    </xf>
    <xf numFmtId="0" fontId="11" fillId="0" borderId="17" xfId="0" applyFont="1" applyFill="1" applyBorder="1" applyAlignment="1">
      <alignment horizontal="right"/>
    </xf>
    <xf numFmtId="0" fontId="11" fillId="0" borderId="17" xfId="0" applyFont="1" applyFill="1" applyBorder="1" applyAlignment="1">
      <alignment horizontal="center"/>
    </xf>
    <xf numFmtId="49" fontId="11" fillId="0" borderId="16" xfId="0" applyNumberFormat="1" applyFont="1" applyFill="1" applyBorder="1" applyAlignment="1">
      <alignment horizontal="center" vertical="center"/>
    </xf>
    <xf numFmtId="0" fontId="15" fillId="0" borderId="17" xfId="0" applyFont="1" applyFill="1" applyBorder="1" applyAlignment="1">
      <alignment vertical="center" wrapText="1"/>
    </xf>
    <xf numFmtId="0" fontId="15" fillId="0" borderId="17" xfId="0" applyFont="1" applyFill="1" applyBorder="1" applyAlignment="1">
      <alignment horizontal="right"/>
    </xf>
    <xf numFmtId="0" fontId="15" fillId="0" borderId="17" xfId="0" applyFont="1" applyFill="1" applyBorder="1" applyAlignment="1">
      <alignment horizontal="center"/>
    </xf>
    <xf numFmtId="49" fontId="13" fillId="0" borderId="17" xfId="0" applyNumberFormat="1" applyFont="1" applyFill="1" applyBorder="1" applyAlignment="1">
      <alignment horizontal="center" vertical="center" wrapText="1"/>
    </xf>
    <xf numFmtId="49" fontId="13" fillId="0" borderId="17" xfId="0" applyNumberFormat="1" applyFont="1" applyFill="1" applyBorder="1" applyAlignment="1">
      <alignment horizontal="left" vertical="center" wrapText="1"/>
    </xf>
    <xf numFmtId="0" fontId="16" fillId="0" borderId="17" xfId="0" applyFont="1" applyFill="1" applyBorder="1" applyAlignment="1">
      <alignment horizontal="right"/>
    </xf>
    <xf numFmtId="0" fontId="15" fillId="0" borderId="18" xfId="0" applyFont="1" applyFill="1" applyBorder="1" applyAlignment="1">
      <alignment/>
    </xf>
    <xf numFmtId="0" fontId="15" fillId="0" borderId="17" xfId="0" applyFont="1" applyFill="1" applyBorder="1" applyAlignment="1">
      <alignment/>
    </xf>
    <xf numFmtId="0" fontId="1" fillId="0" borderId="0" xfId="0" applyFont="1" applyBorder="1" applyAlignment="1">
      <alignment/>
    </xf>
    <xf numFmtId="0" fontId="15" fillId="0" borderId="17" xfId="0" applyFont="1" applyFill="1" applyBorder="1" applyAlignment="1">
      <alignment/>
    </xf>
    <xf numFmtId="49" fontId="11" fillId="0" borderId="17" xfId="0" applyNumberFormat="1" applyFont="1" applyFill="1" applyBorder="1" applyAlignment="1">
      <alignment horizontal="center"/>
    </xf>
    <xf numFmtId="49" fontId="15" fillId="0" borderId="17" xfId="0" applyNumberFormat="1" applyFont="1" applyFill="1" applyBorder="1" applyAlignment="1">
      <alignment horizontal="center"/>
    </xf>
    <xf numFmtId="0" fontId="15" fillId="0" borderId="17" xfId="0" applyFont="1" applyFill="1" applyBorder="1" applyAlignment="1">
      <alignment horizontal="left" vertical="center" wrapText="1"/>
    </xf>
    <xf numFmtId="0" fontId="15" fillId="0" borderId="18" xfId="0" applyFont="1" applyFill="1" applyBorder="1" applyAlignment="1">
      <alignment horizontal="right"/>
    </xf>
    <xf numFmtId="49" fontId="12" fillId="0" borderId="16"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49" fontId="11" fillId="0" borderId="17" xfId="0" applyNumberFormat="1" applyFont="1" applyFill="1" applyBorder="1" applyAlignment="1">
      <alignment horizontal="left" vertical="center" wrapText="1"/>
    </xf>
    <xf numFmtId="0" fontId="11" fillId="0" borderId="18" xfId="0" applyFont="1" applyFill="1" applyBorder="1" applyAlignment="1">
      <alignment horizontal="right"/>
    </xf>
    <xf numFmtId="49" fontId="11" fillId="0" borderId="19" xfId="0" applyNumberFormat="1" applyFont="1" applyFill="1" applyBorder="1" applyAlignment="1">
      <alignment horizontal="center" vertical="center"/>
    </xf>
    <xf numFmtId="49" fontId="12" fillId="0" borderId="20" xfId="0" applyNumberFormat="1" applyFont="1" applyFill="1" applyBorder="1" applyAlignment="1">
      <alignment horizontal="center" vertical="center"/>
    </xf>
    <xf numFmtId="49" fontId="15" fillId="0" borderId="20" xfId="0" applyNumberFormat="1" applyFont="1" applyFill="1" applyBorder="1" applyAlignment="1">
      <alignment horizontal="left" vertical="center" wrapText="1"/>
    </xf>
    <xf numFmtId="0" fontId="15" fillId="0" borderId="20" xfId="0" applyFont="1" applyFill="1" applyBorder="1" applyAlignment="1">
      <alignment horizontal="right"/>
    </xf>
    <xf numFmtId="49" fontId="13" fillId="0" borderId="21" xfId="0" applyNumberFormat="1" applyFont="1" applyFill="1" applyBorder="1" applyAlignment="1">
      <alignment horizontal="center" vertical="center"/>
    </xf>
    <xf numFmtId="49" fontId="13" fillId="0" borderId="22" xfId="0" applyNumberFormat="1" applyFont="1" applyFill="1" applyBorder="1" applyAlignment="1">
      <alignment horizontal="center" vertical="center" wrapText="1"/>
    </xf>
    <xf numFmtId="0" fontId="13" fillId="0" borderId="22" xfId="0" applyFont="1" applyFill="1" applyBorder="1" applyAlignment="1">
      <alignment vertical="center" wrapText="1"/>
    </xf>
    <xf numFmtId="0" fontId="15" fillId="0" borderId="22" xfId="0" applyFont="1" applyFill="1" applyBorder="1" applyAlignment="1">
      <alignment horizontal="right"/>
    </xf>
    <xf numFmtId="0" fontId="15" fillId="0" borderId="23" xfId="0" applyFont="1" applyFill="1" applyBorder="1" applyAlignment="1">
      <alignment horizontal="right"/>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right"/>
    </xf>
    <xf numFmtId="0" fontId="15" fillId="0" borderId="0" xfId="0" applyFont="1" applyFill="1" applyBorder="1" applyAlignment="1">
      <alignment horizont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11" xfId="0" applyFont="1" applyFill="1" applyBorder="1" applyAlignment="1">
      <alignment horizontal="right" vertical="center"/>
    </xf>
    <xf numFmtId="0" fontId="15" fillId="0" borderId="12" xfId="0" applyFont="1" applyFill="1" applyBorder="1" applyAlignment="1">
      <alignment vertical="center"/>
    </xf>
    <xf numFmtId="0" fontId="1" fillId="0" borderId="0" xfId="0" applyFont="1" applyAlignment="1">
      <alignment horizontal="right"/>
    </xf>
    <xf numFmtId="2" fontId="11" fillId="0" borderId="17" xfId="0" applyNumberFormat="1" applyFont="1" applyFill="1" applyBorder="1" applyAlignment="1">
      <alignment horizontal="right"/>
    </xf>
    <xf numFmtId="0" fontId="15" fillId="0" borderId="17" xfId="0" applyFont="1" applyFill="1" applyBorder="1" applyAlignment="1">
      <alignment horizontal="left" wrapText="1"/>
    </xf>
    <xf numFmtId="49" fontId="15" fillId="0" borderId="17" xfId="0" applyNumberFormat="1" applyFont="1" applyFill="1" applyBorder="1" applyAlignment="1">
      <alignment horizontal="center" vertical="center"/>
    </xf>
    <xf numFmtId="0" fontId="15" fillId="0" borderId="17" xfId="0" applyNumberFormat="1" applyFont="1" applyFill="1" applyBorder="1" applyAlignment="1">
      <alignment horizontal="left" wrapText="1"/>
    </xf>
    <xf numFmtId="0" fontId="13" fillId="0" borderId="17" xfId="0" applyFont="1" applyFill="1" applyBorder="1" applyAlignment="1">
      <alignment horizontal="left" vertical="center" wrapText="1"/>
    </xf>
    <xf numFmtId="0" fontId="13" fillId="0" borderId="0" xfId="0" applyFont="1" applyFill="1" applyBorder="1" applyAlignment="1">
      <alignment vertical="center" wrapText="1"/>
    </xf>
    <xf numFmtId="0" fontId="11" fillId="0" borderId="0" xfId="0" applyFont="1" applyFill="1" applyBorder="1" applyAlignment="1">
      <alignment horizontal="right"/>
    </xf>
    <xf numFmtId="0" fontId="15" fillId="0" borderId="0" xfId="0" applyFont="1" applyFill="1" applyBorder="1" applyAlignment="1">
      <alignment/>
    </xf>
    <xf numFmtId="0" fontId="11" fillId="0" borderId="0" xfId="0" applyFont="1" applyFill="1" applyBorder="1" applyAlignment="1">
      <alignment horizontal="center"/>
    </xf>
    <xf numFmtId="0" fontId="15" fillId="0" borderId="0" xfId="0" applyFont="1" applyFill="1" applyBorder="1" applyAlignment="1">
      <alignment/>
    </xf>
    <xf numFmtId="49" fontId="13" fillId="0" borderId="24" xfId="0" applyNumberFormat="1" applyFont="1" applyFill="1" applyBorder="1" applyAlignment="1">
      <alignment horizontal="center" vertical="center"/>
    </xf>
    <xf numFmtId="49" fontId="13" fillId="0" borderId="24" xfId="0" applyNumberFormat="1" applyFont="1" applyFill="1" applyBorder="1" applyAlignment="1">
      <alignment horizontal="right" vertical="center"/>
    </xf>
    <xf numFmtId="0" fontId="15" fillId="0" borderId="17"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17" xfId="0" applyFont="1" applyFill="1" applyBorder="1" applyAlignment="1">
      <alignment horizontal="right" vertical="center"/>
    </xf>
    <xf numFmtId="0" fontId="15" fillId="0" borderId="17" xfId="0" applyFont="1" applyFill="1" applyBorder="1" applyAlignment="1">
      <alignment vertical="center"/>
    </xf>
    <xf numFmtId="49" fontId="11" fillId="0" borderId="17"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wrapText="1"/>
    </xf>
    <xf numFmtId="0" fontId="11" fillId="0" borderId="17" xfId="0" applyFont="1" applyFill="1" applyBorder="1" applyAlignment="1">
      <alignment/>
    </xf>
    <xf numFmtId="0" fontId="15" fillId="0" borderId="25" xfId="0" applyFont="1" applyFill="1" applyBorder="1" applyAlignment="1">
      <alignment horizontal="right"/>
    </xf>
    <xf numFmtId="49" fontId="13" fillId="0" borderId="22" xfId="0" applyNumberFormat="1" applyFont="1" applyFill="1" applyBorder="1" applyAlignment="1">
      <alignment horizontal="center" vertical="center"/>
    </xf>
    <xf numFmtId="0" fontId="15" fillId="0" borderId="22" xfId="0" applyFont="1" applyFill="1" applyBorder="1" applyAlignment="1">
      <alignment horizontal="center"/>
    </xf>
    <xf numFmtId="2" fontId="15" fillId="0" borderId="22" xfId="0" applyNumberFormat="1" applyFont="1" applyFill="1" applyBorder="1" applyAlignment="1">
      <alignment horizontal="right"/>
    </xf>
    <xf numFmtId="0" fontId="16" fillId="0" borderId="22" xfId="0" applyFont="1" applyFill="1" applyBorder="1" applyAlignment="1">
      <alignment horizontal="right"/>
    </xf>
    <xf numFmtId="0" fontId="11" fillId="0" borderId="23" xfId="0" applyFont="1" applyFill="1" applyBorder="1" applyAlignment="1">
      <alignment/>
    </xf>
    <xf numFmtId="2" fontId="12" fillId="0" borderId="26" xfId="0" applyNumberFormat="1" applyFont="1" applyFill="1" applyBorder="1" applyAlignment="1">
      <alignment horizontal="right"/>
    </xf>
    <xf numFmtId="0" fontId="12" fillId="0" borderId="11" xfId="0" applyFont="1" applyFill="1" applyBorder="1" applyAlignment="1">
      <alignment horizontal="right"/>
    </xf>
    <xf numFmtId="2" fontId="12" fillId="0" borderId="11" xfId="0" applyNumberFormat="1" applyFont="1" applyFill="1" applyBorder="1" applyAlignment="1">
      <alignment horizontal="right"/>
    </xf>
    <xf numFmtId="1" fontId="12" fillId="0" borderId="11" xfId="0" applyNumberFormat="1" applyFont="1" applyFill="1" applyBorder="1" applyAlignment="1">
      <alignment horizontal="right"/>
    </xf>
    <xf numFmtId="2" fontId="12" fillId="0" borderId="12" xfId="0" applyNumberFormat="1" applyFont="1" applyFill="1" applyBorder="1" applyAlignment="1">
      <alignment/>
    </xf>
    <xf numFmtId="0" fontId="1" fillId="0" borderId="0" xfId="0" applyFont="1" applyFill="1" applyAlignment="1">
      <alignment/>
    </xf>
    <xf numFmtId="0" fontId="17" fillId="0" borderId="0" xfId="0" applyFont="1" applyFill="1" applyAlignment="1">
      <alignment/>
    </xf>
    <xf numFmtId="0" fontId="18" fillId="0" borderId="0" xfId="0" applyFont="1" applyFill="1" applyAlignment="1">
      <alignment/>
    </xf>
    <xf numFmtId="0" fontId="19" fillId="0" borderId="0" xfId="0" applyFont="1" applyFill="1" applyAlignment="1">
      <alignment/>
    </xf>
    <xf numFmtId="0" fontId="20" fillId="0" borderId="0" xfId="0" applyFont="1" applyFill="1" applyAlignment="1">
      <alignment/>
    </xf>
    <xf numFmtId="0" fontId="21" fillId="0" borderId="0" xfId="0" applyFont="1" applyFill="1" applyAlignment="1">
      <alignment/>
    </xf>
    <xf numFmtId="0" fontId="17" fillId="0" borderId="0" xfId="0" applyFont="1" applyFill="1" applyAlignment="1">
      <alignment horizontal="left"/>
    </xf>
    <xf numFmtId="2" fontId="17" fillId="0" borderId="0" xfId="0" applyNumberFormat="1" applyFont="1" applyFill="1" applyAlignment="1">
      <alignment/>
    </xf>
    <xf numFmtId="2" fontId="22" fillId="0" borderId="0" xfId="0" applyNumberFormat="1" applyFont="1" applyFill="1" applyAlignment="1">
      <alignment/>
    </xf>
    <xf numFmtId="0" fontId="23" fillId="0" borderId="0" xfId="0" applyFont="1" applyFill="1" applyAlignment="1">
      <alignment/>
    </xf>
    <xf numFmtId="0" fontId="23" fillId="0" borderId="0" xfId="0" applyFont="1" applyFill="1" applyAlignment="1">
      <alignment/>
    </xf>
    <xf numFmtId="0" fontId="23" fillId="0" borderId="0" xfId="0" applyFont="1" applyFill="1" applyAlignment="1">
      <alignment horizontal="left"/>
    </xf>
    <xf numFmtId="2" fontId="23" fillId="0" borderId="0" xfId="0" applyNumberFormat="1" applyFont="1" applyFill="1" applyAlignment="1">
      <alignment horizontal="left"/>
    </xf>
    <xf numFmtId="2" fontId="24" fillId="0" borderId="0" xfId="0" applyNumberFormat="1" applyFont="1" applyFill="1" applyAlignment="1">
      <alignment horizontal="left"/>
    </xf>
    <xf numFmtId="0" fontId="25" fillId="0" borderId="0" xfId="0" applyFont="1" applyAlignment="1">
      <alignment/>
    </xf>
    <xf numFmtId="0" fontId="23" fillId="0" borderId="0" xfId="0" applyFont="1" applyFill="1" applyAlignment="1">
      <alignment/>
    </xf>
    <xf numFmtId="0" fontId="23" fillId="0" borderId="0" xfId="0" applyFont="1" applyFill="1" applyBorder="1" applyAlignment="1">
      <alignment horizontal="left"/>
    </xf>
    <xf numFmtId="0" fontId="0" fillId="0" borderId="0" xfId="0" applyFont="1" applyAlignment="1">
      <alignment/>
    </xf>
    <xf numFmtId="0" fontId="3" fillId="0" borderId="0" xfId="0" applyFont="1" applyBorder="1" applyAlignment="1">
      <alignment horizontal="left"/>
    </xf>
    <xf numFmtId="0" fontId="7" fillId="0" borderId="0" xfId="0" applyFont="1" applyBorder="1" applyAlignment="1">
      <alignment horizont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2" xfId="0" applyFont="1" applyBorder="1" applyAlignment="1">
      <alignment horizontal="center" vertical="center"/>
    </xf>
    <xf numFmtId="0" fontId="9" fillId="0" borderId="2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2" xfId="0" applyFont="1" applyBorder="1" applyAlignment="1">
      <alignment horizontal="center" vertical="center"/>
    </xf>
    <xf numFmtId="0" fontId="15" fillId="0" borderId="0" xfId="0" applyFont="1" applyFill="1" applyBorder="1" applyAlignment="1">
      <alignment horizontal="right"/>
    </xf>
    <xf numFmtId="49" fontId="11" fillId="0" borderId="28" xfId="0" applyNumberFormat="1" applyFont="1" applyFill="1" applyBorder="1" applyAlignment="1">
      <alignment horizontal="center"/>
    </xf>
    <xf numFmtId="49" fontId="11" fillId="0" borderId="27" xfId="0" applyNumberFormat="1" applyFont="1" applyFill="1" applyBorder="1" applyAlignment="1">
      <alignment horizontal="center"/>
    </xf>
    <xf numFmtId="0" fontId="11" fillId="0" borderId="27" xfId="0" applyFont="1" applyFill="1" applyBorder="1" applyAlignment="1">
      <alignment horizontal="left" vertical="center" wrapText="1"/>
    </xf>
    <xf numFmtId="0" fontId="11" fillId="0" borderId="27" xfId="0" applyFont="1" applyFill="1" applyBorder="1" applyAlignment="1">
      <alignment horizontal="right"/>
    </xf>
    <xf numFmtId="0" fontId="11" fillId="0" borderId="29" xfId="0" applyFont="1" applyFill="1" applyBorder="1" applyAlignment="1">
      <alignment/>
    </xf>
    <xf numFmtId="49" fontId="11" fillId="0" borderId="16" xfId="0" applyNumberFormat="1" applyFont="1" applyFill="1" applyBorder="1" applyAlignment="1">
      <alignment horizontal="center"/>
    </xf>
    <xf numFmtId="49" fontId="11" fillId="0" borderId="17" xfId="0" applyNumberFormat="1" applyFont="1" applyFill="1" applyBorder="1" applyAlignment="1">
      <alignment horizontal="center"/>
    </xf>
    <xf numFmtId="0" fontId="11" fillId="0" borderId="17" xfId="0" applyFont="1" applyFill="1" applyBorder="1" applyAlignment="1">
      <alignment horizontal="left" vertical="center" wrapText="1"/>
    </xf>
    <xf numFmtId="0" fontId="11" fillId="0" borderId="17" xfId="0" applyFont="1" applyFill="1" applyBorder="1" applyAlignment="1">
      <alignment horizontal="right"/>
    </xf>
    <xf numFmtId="2" fontId="11" fillId="0" borderId="17" xfId="0" applyNumberFormat="1" applyFont="1" applyFill="1" applyBorder="1" applyAlignment="1">
      <alignment horizontal="right"/>
    </xf>
    <xf numFmtId="0" fontId="11" fillId="0" borderId="18" xfId="0" applyFont="1" applyFill="1" applyBorder="1" applyAlignment="1">
      <alignment/>
    </xf>
    <xf numFmtId="0" fontId="11" fillId="0" borderId="30" xfId="0" applyFont="1" applyFill="1" applyBorder="1" applyAlignment="1">
      <alignment horizontal="left"/>
    </xf>
    <xf numFmtId="0" fontId="19" fillId="0" borderId="0" xfId="0" applyFont="1" applyFill="1" applyBorder="1" applyAlignment="1">
      <alignment horizontal="left"/>
    </xf>
    <xf numFmtId="0" fontId="23" fillId="0" borderId="0" xfId="0" applyFont="1" applyFill="1" applyBorder="1" applyAlignment="1">
      <alignment horizontal="left"/>
    </xf>
    <xf numFmtId="0" fontId="1" fillId="0" borderId="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2"/>
  <sheetViews>
    <sheetView tabSelected="1" view="pageBreakPreview" zoomScale="35" zoomScaleNormal="30" zoomScaleSheetLayoutView="35" zoomScalePageLayoutView="0" workbookViewId="0" topLeftCell="E1">
      <selection activeCell="N77" sqref="A76:N77"/>
    </sheetView>
  </sheetViews>
  <sheetFormatPr defaultColWidth="9.00390625" defaultRowHeight="12.75"/>
  <cols>
    <col min="1" max="1" width="38.00390625" style="1" customWidth="1"/>
    <col min="2" max="2" width="44.421875" style="1" customWidth="1"/>
    <col min="3" max="3" width="177.140625" style="1" customWidth="1"/>
    <col min="4" max="4" width="44.140625" style="1" customWidth="1"/>
    <col min="5" max="5" width="33.7109375" style="1" customWidth="1"/>
    <col min="6" max="6" width="33.421875" style="1" customWidth="1"/>
    <col min="7" max="7" width="41.7109375" style="1" customWidth="1"/>
    <col min="8" max="8" width="32.7109375" style="1" customWidth="1"/>
    <col min="9" max="9" width="30.140625" style="1" customWidth="1"/>
    <col min="10" max="10" width="29.421875" style="1" customWidth="1"/>
    <col min="11" max="11" width="40.140625" style="1" customWidth="1"/>
    <col min="12" max="12" width="38.421875" style="1" customWidth="1"/>
    <col min="13" max="13" width="39.421875" style="1" customWidth="1"/>
    <col min="14" max="14" width="55.421875" style="1" customWidth="1"/>
    <col min="15" max="15" width="9.140625" style="1" customWidth="1"/>
    <col min="16" max="16" width="11.57421875" style="1" customWidth="1"/>
    <col min="17" max="17" width="51.28125" style="1" customWidth="1"/>
    <col min="18" max="25" width="9.00390625" style="1" customWidth="1"/>
    <col min="26" max="26" width="10.00390625" style="1" customWidth="1"/>
    <col min="27" max="28" width="9.00390625" style="1" customWidth="1"/>
    <col min="29" max="29" width="10.140625" style="1" customWidth="1"/>
    <col min="30" max="30" width="9.00390625" style="1" customWidth="1"/>
    <col min="31" max="31" width="10.7109375" style="1" customWidth="1"/>
    <col min="32" max="32" width="52.140625" style="1" customWidth="1"/>
    <col min="33" max="33" width="9.00390625" style="1" customWidth="1"/>
    <col min="34" max="34" width="9.57421875" style="1" customWidth="1"/>
    <col min="35" max="35" width="10.421875" style="1" customWidth="1"/>
    <col min="36" max="40" width="9.00390625" style="1" customWidth="1"/>
    <col min="41" max="41" width="9.8515625" style="1" customWidth="1"/>
    <col min="42" max="16384" width="9.00390625" style="1" customWidth="1"/>
  </cols>
  <sheetData>
    <row r="1" spans="1:14" ht="44.25">
      <c r="A1" s="1" t="s">
        <v>0</v>
      </c>
      <c r="I1" s="2" t="s">
        <v>1</v>
      </c>
      <c r="L1" s="117" t="s">
        <v>2</v>
      </c>
      <c r="M1" s="117"/>
      <c r="N1" s="117"/>
    </row>
    <row r="2" spans="12:16" ht="44.25">
      <c r="L2" s="117" t="s">
        <v>3</v>
      </c>
      <c r="M2" s="117"/>
      <c r="N2" s="117"/>
      <c r="O2" s="3"/>
      <c r="P2" s="3"/>
    </row>
    <row r="3" spans="9:14" ht="44.25">
      <c r="I3" s="4"/>
      <c r="J3" s="4"/>
      <c r="K3" s="4"/>
      <c r="L3" s="117" t="s">
        <v>4</v>
      </c>
      <c r="M3" s="117"/>
      <c r="N3" s="117"/>
    </row>
    <row r="4" spans="9:13" ht="28.5" customHeight="1">
      <c r="I4" s="5"/>
      <c r="K4" s="6"/>
      <c r="L4" s="5"/>
      <c r="M4" s="5"/>
    </row>
    <row r="5" spans="2:14" ht="44.25">
      <c r="B5" s="118" t="s">
        <v>5</v>
      </c>
      <c r="C5" s="118"/>
      <c r="D5" s="118"/>
      <c r="E5" s="118"/>
      <c r="F5" s="118"/>
      <c r="G5" s="118"/>
      <c r="H5" s="118"/>
      <c r="I5" s="118"/>
      <c r="J5" s="118"/>
      <c r="K5" s="118"/>
      <c r="L5" s="118"/>
      <c r="M5" s="118"/>
      <c r="N5" s="118"/>
    </row>
    <row r="6" spans="2:14" ht="36.75" customHeight="1">
      <c r="B6" s="118" t="s">
        <v>6</v>
      </c>
      <c r="C6" s="118"/>
      <c r="D6" s="118"/>
      <c r="E6" s="118"/>
      <c r="F6" s="118"/>
      <c r="G6" s="118"/>
      <c r="H6" s="118"/>
      <c r="I6" s="118"/>
      <c r="J6" s="118"/>
      <c r="K6" s="118"/>
      <c r="L6" s="118"/>
      <c r="M6" s="118"/>
      <c r="N6" s="118"/>
    </row>
    <row r="7" spans="5:14" ht="36.75" customHeight="1">
      <c r="E7" s="7"/>
      <c r="F7" s="7"/>
      <c r="G7" s="7"/>
      <c r="N7" s="8" t="s">
        <v>7</v>
      </c>
    </row>
    <row r="8" spans="1:14" ht="12.75" customHeight="1">
      <c r="A8" s="119" t="s">
        <v>8</v>
      </c>
      <c r="B8" s="120" t="s">
        <v>9</v>
      </c>
      <c r="C8" s="120" t="s">
        <v>10</v>
      </c>
      <c r="D8" s="120" t="s">
        <v>11</v>
      </c>
      <c r="E8" s="120"/>
      <c r="F8" s="120"/>
      <c r="G8" s="121" t="s">
        <v>12</v>
      </c>
      <c r="H8" s="121"/>
      <c r="I8" s="121"/>
      <c r="J8" s="121"/>
      <c r="K8" s="121"/>
      <c r="L8" s="121"/>
      <c r="M8" s="121"/>
      <c r="N8" s="122" t="s">
        <v>13</v>
      </c>
    </row>
    <row r="9" spans="1:14" ht="51.75" customHeight="1">
      <c r="A9" s="119"/>
      <c r="B9" s="120"/>
      <c r="C9" s="120"/>
      <c r="D9" s="120"/>
      <c r="E9" s="120"/>
      <c r="F9" s="120"/>
      <c r="G9" s="121"/>
      <c r="H9" s="121"/>
      <c r="I9" s="121"/>
      <c r="J9" s="121"/>
      <c r="K9" s="121"/>
      <c r="L9" s="121"/>
      <c r="M9" s="121"/>
      <c r="N9" s="122"/>
    </row>
    <row r="10" spans="1:14" ht="39" customHeight="1">
      <c r="A10" s="119"/>
      <c r="B10" s="120"/>
      <c r="C10" s="120"/>
      <c r="D10" s="123" t="s">
        <v>14</v>
      </c>
      <c r="E10" s="124" t="s">
        <v>15</v>
      </c>
      <c r="F10" s="124"/>
      <c r="G10" s="123" t="s">
        <v>14</v>
      </c>
      <c r="H10" s="123" t="s">
        <v>16</v>
      </c>
      <c r="I10" s="124" t="s">
        <v>15</v>
      </c>
      <c r="J10" s="124"/>
      <c r="K10" s="123" t="s">
        <v>17</v>
      </c>
      <c r="L10" s="124" t="s">
        <v>15</v>
      </c>
      <c r="M10" s="124"/>
      <c r="N10" s="122"/>
    </row>
    <row r="11" spans="1:14" ht="15.75" customHeight="1">
      <c r="A11" s="119"/>
      <c r="B11" s="120"/>
      <c r="C11" s="120"/>
      <c r="D11" s="120"/>
      <c r="E11" s="125" t="s">
        <v>18</v>
      </c>
      <c r="F11" s="123" t="s">
        <v>19</v>
      </c>
      <c r="G11" s="123"/>
      <c r="H11" s="123"/>
      <c r="I11" s="123" t="s">
        <v>20</v>
      </c>
      <c r="J11" s="123" t="s">
        <v>19</v>
      </c>
      <c r="K11" s="123"/>
      <c r="L11" s="123" t="s">
        <v>21</v>
      </c>
      <c r="M11" s="123" t="s">
        <v>22</v>
      </c>
      <c r="N11" s="122"/>
    </row>
    <row r="12" spans="1:14" ht="12.75" customHeight="1">
      <c r="A12" s="119"/>
      <c r="B12" s="120"/>
      <c r="C12" s="120"/>
      <c r="D12" s="120"/>
      <c r="E12" s="125"/>
      <c r="F12" s="123"/>
      <c r="G12" s="123"/>
      <c r="H12" s="123"/>
      <c r="I12" s="123"/>
      <c r="J12" s="123"/>
      <c r="K12" s="123"/>
      <c r="L12" s="123"/>
      <c r="M12" s="123"/>
      <c r="N12" s="122"/>
    </row>
    <row r="13" spans="1:14" ht="15.75" customHeight="1">
      <c r="A13" s="119"/>
      <c r="B13" s="120"/>
      <c r="C13" s="120"/>
      <c r="D13" s="120"/>
      <c r="E13" s="125"/>
      <c r="F13" s="123"/>
      <c r="G13" s="123"/>
      <c r="H13" s="123"/>
      <c r="I13" s="123"/>
      <c r="J13" s="123"/>
      <c r="K13" s="123"/>
      <c r="L13" s="123"/>
      <c r="M13" s="123"/>
      <c r="N13" s="122"/>
    </row>
    <row r="14" spans="1:14" ht="351" customHeight="1">
      <c r="A14" s="119"/>
      <c r="B14" s="120"/>
      <c r="C14" s="120"/>
      <c r="D14" s="120"/>
      <c r="E14" s="125"/>
      <c r="F14" s="123"/>
      <c r="G14" s="123"/>
      <c r="H14" s="123"/>
      <c r="I14" s="123"/>
      <c r="J14" s="123"/>
      <c r="K14" s="123"/>
      <c r="L14" s="123"/>
      <c r="M14" s="123"/>
      <c r="N14" s="122"/>
    </row>
    <row r="15" spans="1:14" ht="37.5" customHeight="1">
      <c r="A15" s="9">
        <v>1</v>
      </c>
      <c r="B15" s="10">
        <v>2</v>
      </c>
      <c r="C15" s="10">
        <v>3</v>
      </c>
      <c r="D15" s="10">
        <v>4</v>
      </c>
      <c r="E15" s="11">
        <v>5</v>
      </c>
      <c r="F15" s="10">
        <v>6</v>
      </c>
      <c r="G15" s="10">
        <v>7</v>
      </c>
      <c r="H15" s="10">
        <v>8</v>
      </c>
      <c r="I15" s="11">
        <v>9</v>
      </c>
      <c r="J15" s="10">
        <v>10</v>
      </c>
      <c r="K15" s="10">
        <v>11</v>
      </c>
      <c r="L15" s="10">
        <v>12</v>
      </c>
      <c r="M15" s="10">
        <v>13</v>
      </c>
      <c r="N15" s="12">
        <v>14</v>
      </c>
    </row>
    <row r="16" spans="1:14" ht="54.75" customHeight="1">
      <c r="A16" s="13" t="s">
        <v>23</v>
      </c>
      <c r="B16" s="14" t="s">
        <v>24</v>
      </c>
      <c r="C16" s="15" t="s">
        <v>25</v>
      </c>
      <c r="D16" s="16">
        <f>+D17</f>
        <v>13455263.35</v>
      </c>
      <c r="E16" s="17">
        <f aca="true" t="shared" si="0" ref="E16:N16">E17</f>
        <v>7797714</v>
      </c>
      <c r="F16" s="17">
        <f t="shared" si="0"/>
        <v>707270</v>
      </c>
      <c r="G16" s="17">
        <f t="shared" si="0"/>
        <v>234147</v>
      </c>
      <c r="H16" s="17">
        <f t="shared" si="0"/>
        <v>1647</v>
      </c>
      <c r="I16" s="17">
        <f t="shared" si="0"/>
        <v>0</v>
      </c>
      <c r="J16" s="17">
        <f t="shared" si="0"/>
        <v>0</v>
      </c>
      <c r="K16" s="17">
        <f t="shared" si="0"/>
        <v>232500</v>
      </c>
      <c r="L16" s="17">
        <f t="shared" si="0"/>
        <v>232500</v>
      </c>
      <c r="M16" s="17">
        <f t="shared" si="0"/>
        <v>222000</v>
      </c>
      <c r="N16" s="18">
        <f t="shared" si="0"/>
        <v>13689410.35</v>
      </c>
    </row>
    <row r="17" spans="1:14" ht="54.75" customHeight="1">
      <c r="A17" s="19" t="s">
        <v>26</v>
      </c>
      <c r="B17" s="20"/>
      <c r="C17" s="21" t="s">
        <v>25</v>
      </c>
      <c r="D17" s="22">
        <f>+D18+D19+D21+D22+D25+D26+D28</f>
        <v>13455263.35</v>
      </c>
      <c r="E17" s="22">
        <f aca="true" t="shared" si="1" ref="E17:M17">E18+E20+E21+E23+E24+E25+E27+E29</f>
        <v>7797714</v>
      </c>
      <c r="F17" s="22">
        <f t="shared" si="1"/>
        <v>707270</v>
      </c>
      <c r="G17" s="22">
        <f t="shared" si="1"/>
        <v>234147</v>
      </c>
      <c r="H17" s="22">
        <f t="shared" si="1"/>
        <v>1647</v>
      </c>
      <c r="I17" s="22">
        <f t="shared" si="1"/>
        <v>0</v>
      </c>
      <c r="J17" s="22">
        <f t="shared" si="1"/>
        <v>0</v>
      </c>
      <c r="K17" s="22">
        <f t="shared" si="1"/>
        <v>232500</v>
      </c>
      <c r="L17" s="22">
        <f t="shared" si="1"/>
        <v>232500</v>
      </c>
      <c r="M17" s="22">
        <f t="shared" si="1"/>
        <v>222000</v>
      </c>
      <c r="N17" s="23">
        <f>+N18+N19+N21+N22+N25+N26+N28</f>
        <v>13689410.35</v>
      </c>
    </row>
    <row r="18" spans="1:14" ht="82.5" customHeight="1">
      <c r="A18" s="24" t="s">
        <v>27</v>
      </c>
      <c r="B18" s="25" t="s">
        <v>28</v>
      </c>
      <c r="C18" s="26" t="s">
        <v>29</v>
      </c>
      <c r="D18" s="27">
        <f>12312000+200216.8+54166.1+128879+283632+500+6500+86764+30000+9291</f>
        <v>13111948.9</v>
      </c>
      <c r="E18" s="28">
        <v>7797714</v>
      </c>
      <c r="F18" s="27">
        <f>581808+102570+13601+9291</f>
        <v>707270</v>
      </c>
      <c r="G18" s="28">
        <f>H18+K18</f>
        <v>234147</v>
      </c>
      <c r="H18" s="28">
        <v>1647</v>
      </c>
      <c r="I18" s="29"/>
      <c r="J18" s="28"/>
      <c r="K18" s="28">
        <f>L18</f>
        <v>232500</v>
      </c>
      <c r="L18" s="28">
        <f>200000+10500+22000</f>
        <v>232500</v>
      </c>
      <c r="M18" s="28">
        <f>200000+22000</f>
        <v>222000</v>
      </c>
      <c r="N18" s="23">
        <f>D18+G18</f>
        <v>13346095.9</v>
      </c>
    </row>
    <row r="19" spans="1:14" ht="48.75" customHeight="1">
      <c r="A19" s="30" t="s">
        <v>30</v>
      </c>
      <c r="B19" s="25"/>
      <c r="C19" s="31" t="s">
        <v>31</v>
      </c>
      <c r="D19" s="28">
        <f>+D20</f>
        <v>167424</v>
      </c>
      <c r="E19" s="32"/>
      <c r="F19" s="32"/>
      <c r="G19" s="32"/>
      <c r="H19" s="32"/>
      <c r="I19" s="33"/>
      <c r="J19" s="32"/>
      <c r="K19" s="32"/>
      <c r="L19" s="32"/>
      <c r="M19" s="32"/>
      <c r="N19" s="23">
        <f>+N20</f>
        <v>167424</v>
      </c>
    </row>
    <row r="20" spans="1:14" ht="76.5" customHeight="1">
      <c r="A20" s="24" t="s">
        <v>32</v>
      </c>
      <c r="B20" s="34" t="s">
        <v>33</v>
      </c>
      <c r="C20" s="35" t="s">
        <v>34</v>
      </c>
      <c r="D20" s="36">
        <f>247424-50000-30000</f>
        <v>167424</v>
      </c>
      <c r="E20" s="32"/>
      <c r="F20" s="32"/>
      <c r="G20" s="32"/>
      <c r="H20" s="32"/>
      <c r="I20" s="33"/>
      <c r="J20" s="32"/>
      <c r="K20" s="33"/>
      <c r="L20" s="33"/>
      <c r="M20" s="32"/>
      <c r="N20" s="37">
        <f>D20+G20</f>
        <v>167424</v>
      </c>
    </row>
    <row r="21" spans="1:14" ht="51" customHeight="1">
      <c r="A21" s="30" t="s">
        <v>35</v>
      </c>
      <c r="B21" s="34" t="s">
        <v>36</v>
      </c>
      <c r="C21" s="31" t="s">
        <v>37</v>
      </c>
      <c r="D21" s="28">
        <f>8800+3800+4650</f>
        <v>17250</v>
      </c>
      <c r="E21" s="32"/>
      <c r="F21" s="32"/>
      <c r="G21" s="32"/>
      <c r="H21" s="32"/>
      <c r="I21" s="33"/>
      <c r="J21" s="32"/>
      <c r="K21" s="33"/>
      <c r="L21" s="33"/>
      <c r="M21" s="32"/>
      <c r="N21" s="23">
        <f>D21+G21</f>
        <v>17250</v>
      </c>
    </row>
    <row r="22" spans="1:14" ht="79.5" customHeight="1">
      <c r="A22" s="30" t="s">
        <v>38</v>
      </c>
      <c r="B22" s="34"/>
      <c r="C22" s="31" t="s">
        <v>39</v>
      </c>
      <c r="D22" s="28">
        <f>+D23+D24</f>
        <v>6600</v>
      </c>
      <c r="E22" s="32"/>
      <c r="F22" s="32"/>
      <c r="G22" s="32"/>
      <c r="H22" s="32"/>
      <c r="I22" s="33"/>
      <c r="J22" s="32"/>
      <c r="K22" s="33"/>
      <c r="L22" s="33"/>
      <c r="M22" s="32"/>
      <c r="N22" s="23">
        <f>+N23+N24</f>
        <v>6600</v>
      </c>
    </row>
    <row r="23" spans="1:14" ht="93" customHeight="1">
      <c r="A23" s="24" t="s">
        <v>40</v>
      </c>
      <c r="B23" s="34" t="s">
        <v>41</v>
      </c>
      <c r="C23" s="26" t="s">
        <v>42</v>
      </c>
      <c r="D23" s="32">
        <v>3300</v>
      </c>
      <c r="E23" s="32"/>
      <c r="F23" s="32"/>
      <c r="G23" s="32"/>
      <c r="H23" s="32"/>
      <c r="I23" s="33"/>
      <c r="J23" s="32"/>
      <c r="K23" s="33"/>
      <c r="L23" s="33"/>
      <c r="M23" s="32"/>
      <c r="N23" s="37">
        <f>D23+G23</f>
        <v>3300</v>
      </c>
    </row>
    <row r="24" spans="1:14" ht="53.25" customHeight="1">
      <c r="A24" s="24" t="s">
        <v>43</v>
      </c>
      <c r="B24" s="34" t="s">
        <v>44</v>
      </c>
      <c r="C24" s="26" t="s">
        <v>45</v>
      </c>
      <c r="D24" s="32">
        <v>3300</v>
      </c>
      <c r="E24" s="32"/>
      <c r="F24" s="32"/>
      <c r="G24" s="32"/>
      <c r="H24" s="32"/>
      <c r="I24" s="33"/>
      <c r="J24" s="32"/>
      <c r="K24" s="33"/>
      <c r="L24" s="33"/>
      <c r="M24" s="32"/>
      <c r="N24" s="37">
        <f>D24+G24</f>
        <v>3300</v>
      </c>
    </row>
    <row r="25" spans="1:16" ht="78.75" customHeight="1">
      <c r="A25" s="30" t="s">
        <v>46</v>
      </c>
      <c r="B25" s="34">
        <v>110103</v>
      </c>
      <c r="C25" s="26" t="s">
        <v>47</v>
      </c>
      <c r="D25" s="28">
        <f>42750+26545.45</f>
        <v>69295.45</v>
      </c>
      <c r="E25" s="32"/>
      <c r="F25" s="32"/>
      <c r="G25" s="32"/>
      <c r="H25" s="38"/>
      <c r="I25" s="33"/>
      <c r="J25" s="32"/>
      <c r="K25" s="33"/>
      <c r="L25" s="33"/>
      <c r="M25" s="32"/>
      <c r="N25" s="23">
        <f>D25+G25</f>
        <v>69295.45</v>
      </c>
      <c r="O25" s="39"/>
      <c r="P25" s="39"/>
    </row>
    <row r="26" spans="1:16" ht="53.25" customHeight="1">
      <c r="A26" s="30" t="s">
        <v>48</v>
      </c>
      <c r="B26" s="34"/>
      <c r="C26" s="31" t="s">
        <v>49</v>
      </c>
      <c r="D26" s="28">
        <f>+D27</f>
        <v>62000</v>
      </c>
      <c r="E26" s="32"/>
      <c r="F26" s="32"/>
      <c r="G26" s="32"/>
      <c r="H26" s="38"/>
      <c r="I26" s="33"/>
      <c r="J26" s="32"/>
      <c r="K26" s="33"/>
      <c r="L26" s="33"/>
      <c r="M26" s="32"/>
      <c r="N26" s="23">
        <f>+N27</f>
        <v>62000</v>
      </c>
      <c r="O26" s="39"/>
      <c r="P26" s="39"/>
    </row>
    <row r="27" spans="1:16" ht="53.25" customHeight="1">
      <c r="A27" s="24" t="s">
        <v>50</v>
      </c>
      <c r="B27" s="25">
        <v>130102</v>
      </c>
      <c r="C27" s="26" t="s">
        <v>51</v>
      </c>
      <c r="D27" s="32">
        <f>55000+7000</f>
        <v>62000</v>
      </c>
      <c r="E27" s="32"/>
      <c r="F27" s="32"/>
      <c r="G27" s="40">
        <v>0</v>
      </c>
      <c r="H27" s="38">
        <v>0</v>
      </c>
      <c r="I27" s="32">
        <v>0</v>
      </c>
      <c r="J27" s="32">
        <v>0</v>
      </c>
      <c r="K27" s="32">
        <v>0</v>
      </c>
      <c r="L27" s="32">
        <v>0</v>
      </c>
      <c r="M27" s="32">
        <v>0</v>
      </c>
      <c r="N27" s="37">
        <f>D27+G27</f>
        <v>62000</v>
      </c>
      <c r="O27" s="39"/>
      <c r="P27" s="39"/>
    </row>
    <row r="28" spans="1:16" ht="46.5" customHeight="1">
      <c r="A28" s="30" t="s">
        <v>52</v>
      </c>
      <c r="B28" s="25"/>
      <c r="C28" s="31" t="s">
        <v>53</v>
      </c>
      <c r="D28" s="28">
        <f>+D29</f>
        <v>20745</v>
      </c>
      <c r="E28" s="32"/>
      <c r="F28" s="32"/>
      <c r="G28" s="40"/>
      <c r="H28" s="38"/>
      <c r="I28" s="32"/>
      <c r="J28" s="32"/>
      <c r="K28" s="32"/>
      <c r="L28" s="32"/>
      <c r="M28" s="32"/>
      <c r="N28" s="23">
        <f>+N29</f>
        <v>20745</v>
      </c>
      <c r="O28" s="39"/>
      <c r="P28" s="39"/>
    </row>
    <row r="29" spans="1:16" ht="81" customHeight="1">
      <c r="A29" s="24" t="s">
        <v>54</v>
      </c>
      <c r="B29" s="34" t="s">
        <v>55</v>
      </c>
      <c r="C29" s="26" t="s">
        <v>56</v>
      </c>
      <c r="D29" s="32">
        <f>11000+9745</f>
        <v>20745</v>
      </c>
      <c r="E29" s="32"/>
      <c r="F29" s="32"/>
      <c r="G29" s="32"/>
      <c r="H29" s="32"/>
      <c r="I29" s="33"/>
      <c r="J29" s="32"/>
      <c r="K29" s="33"/>
      <c r="L29" s="33"/>
      <c r="M29" s="32"/>
      <c r="N29" s="37">
        <f>D29+G29</f>
        <v>20745</v>
      </c>
      <c r="O29" s="39"/>
      <c r="P29" s="39"/>
    </row>
    <row r="30" spans="1:16" ht="78" customHeight="1">
      <c r="A30" s="19" t="s">
        <v>57</v>
      </c>
      <c r="B30" s="41" t="s">
        <v>58</v>
      </c>
      <c r="C30" s="21" t="s">
        <v>59</v>
      </c>
      <c r="D30" s="28">
        <f aca="true" t="shared" si="2" ref="D30:N30">D33</f>
        <v>6235318.68</v>
      </c>
      <c r="E30" s="28">
        <f t="shared" si="2"/>
        <v>2946300</v>
      </c>
      <c r="F30" s="28">
        <f t="shared" si="2"/>
        <v>2086485</v>
      </c>
      <c r="G30" s="28">
        <f t="shared" si="2"/>
        <v>732035.59</v>
      </c>
      <c r="H30" s="28">
        <f t="shared" si="2"/>
        <v>645050.22</v>
      </c>
      <c r="I30" s="28">
        <f t="shared" si="2"/>
        <v>266304</v>
      </c>
      <c r="J30" s="28">
        <f t="shared" si="2"/>
        <v>122851</v>
      </c>
      <c r="K30" s="28">
        <f t="shared" si="2"/>
        <v>86985.37</v>
      </c>
      <c r="L30" s="28">
        <f t="shared" si="2"/>
        <v>10229.59</v>
      </c>
      <c r="M30" s="28">
        <f t="shared" si="2"/>
        <v>0</v>
      </c>
      <c r="N30" s="23">
        <f t="shared" si="2"/>
        <v>6967354.27</v>
      </c>
      <c r="O30" s="39"/>
      <c r="P30" s="39"/>
    </row>
    <row r="31" spans="1:14" ht="78" customHeight="1">
      <c r="A31" s="19" t="s">
        <v>60</v>
      </c>
      <c r="B31" s="42"/>
      <c r="C31" s="21" t="s">
        <v>59</v>
      </c>
      <c r="D31" s="28">
        <f aca="true" t="shared" si="3" ref="D31:N31">D30</f>
        <v>6235318.68</v>
      </c>
      <c r="E31" s="28">
        <f t="shared" si="3"/>
        <v>2946300</v>
      </c>
      <c r="F31" s="28">
        <f t="shared" si="3"/>
        <v>2086485</v>
      </c>
      <c r="G31" s="28">
        <f t="shared" si="3"/>
        <v>732035.59</v>
      </c>
      <c r="H31" s="28">
        <f t="shared" si="3"/>
        <v>645050.22</v>
      </c>
      <c r="I31" s="28">
        <f t="shared" si="3"/>
        <v>266304</v>
      </c>
      <c r="J31" s="28">
        <f t="shared" si="3"/>
        <v>122851</v>
      </c>
      <c r="K31" s="28">
        <f t="shared" si="3"/>
        <v>86985.37</v>
      </c>
      <c r="L31" s="28">
        <f t="shared" si="3"/>
        <v>10229.59</v>
      </c>
      <c r="M31" s="28">
        <f t="shared" si="3"/>
        <v>0</v>
      </c>
      <c r="N31" s="23">
        <f t="shared" si="3"/>
        <v>6967354.27</v>
      </c>
    </row>
    <row r="32" spans="1:14" ht="54.75" customHeight="1">
      <c r="A32" s="19" t="s">
        <v>61</v>
      </c>
      <c r="B32" s="42"/>
      <c r="C32" s="43" t="s">
        <v>62</v>
      </c>
      <c r="D32" s="32">
        <f aca="true" t="shared" si="4" ref="D32:N32">+D33</f>
        <v>6235318.68</v>
      </c>
      <c r="E32" s="32">
        <f t="shared" si="4"/>
        <v>2946300</v>
      </c>
      <c r="F32" s="32">
        <f t="shared" si="4"/>
        <v>2086485</v>
      </c>
      <c r="G32" s="32">
        <f t="shared" si="4"/>
        <v>732035.59</v>
      </c>
      <c r="H32" s="32">
        <f t="shared" si="4"/>
        <v>645050.22</v>
      </c>
      <c r="I32" s="32">
        <f t="shared" si="4"/>
        <v>266304</v>
      </c>
      <c r="J32" s="32">
        <f t="shared" si="4"/>
        <v>122851</v>
      </c>
      <c r="K32" s="32">
        <f t="shared" si="4"/>
        <v>86985.37</v>
      </c>
      <c r="L32" s="32">
        <f t="shared" si="4"/>
        <v>10229.59</v>
      </c>
      <c r="M32" s="32">
        <f t="shared" si="4"/>
        <v>0</v>
      </c>
      <c r="N32" s="32">
        <f t="shared" si="4"/>
        <v>6967354.27</v>
      </c>
    </row>
    <row r="33" spans="1:14" ht="97.5" customHeight="1">
      <c r="A33" s="24" t="s">
        <v>63</v>
      </c>
      <c r="B33" s="25" t="s">
        <v>64</v>
      </c>
      <c r="C33" s="26" t="s">
        <v>65</v>
      </c>
      <c r="D33" s="32">
        <f>6045900+4830.68+184588</f>
        <v>6235318.68</v>
      </c>
      <c r="E33" s="32">
        <v>2946300</v>
      </c>
      <c r="F33" s="32">
        <f>1952351+134134</f>
        <v>2086485</v>
      </c>
      <c r="G33" s="32">
        <f>H33+K33</f>
        <v>732035.59</v>
      </c>
      <c r="H33" s="32">
        <f>686838-39597.78-2190</f>
        <v>645050.22</v>
      </c>
      <c r="I33" s="32">
        <v>266304</v>
      </c>
      <c r="J33" s="32">
        <v>122851</v>
      </c>
      <c r="K33" s="32">
        <f>34968+10229.59+39597.78+2190</f>
        <v>86985.37</v>
      </c>
      <c r="L33" s="32">
        <v>10229.59</v>
      </c>
      <c r="M33" s="32"/>
      <c r="N33" s="44">
        <f>D33+G33</f>
        <v>6967354.27</v>
      </c>
    </row>
    <row r="34" spans="1:14" ht="59.25" customHeight="1">
      <c r="A34" s="45" t="s">
        <v>66</v>
      </c>
      <c r="B34" s="46" t="s">
        <v>67</v>
      </c>
      <c r="C34" s="47" t="s">
        <v>68</v>
      </c>
      <c r="D34" s="28">
        <f>D37</f>
        <v>2497442</v>
      </c>
      <c r="E34" s="28">
        <f>E37</f>
        <v>1195954</v>
      </c>
      <c r="F34" s="28">
        <f>F37</f>
        <v>319490</v>
      </c>
      <c r="G34" s="28">
        <f aca="true" t="shared" si="5" ref="G34:N34">G35</f>
        <v>68000</v>
      </c>
      <c r="H34" s="28">
        <f t="shared" si="5"/>
        <v>0</v>
      </c>
      <c r="I34" s="28">
        <f t="shared" si="5"/>
        <v>0</v>
      </c>
      <c r="J34" s="28">
        <f t="shared" si="5"/>
        <v>0</v>
      </c>
      <c r="K34" s="28">
        <f t="shared" si="5"/>
        <v>68000</v>
      </c>
      <c r="L34" s="28">
        <f t="shared" si="5"/>
        <v>68000</v>
      </c>
      <c r="M34" s="28">
        <f t="shared" si="5"/>
        <v>34000</v>
      </c>
      <c r="N34" s="48">
        <f t="shared" si="5"/>
        <v>2565442</v>
      </c>
    </row>
    <row r="35" spans="1:14" ht="57" customHeight="1">
      <c r="A35" s="45" t="s">
        <v>69</v>
      </c>
      <c r="B35" s="46"/>
      <c r="C35" s="47" t="s">
        <v>68</v>
      </c>
      <c r="D35" s="28">
        <f>D37</f>
        <v>2497442</v>
      </c>
      <c r="E35" s="28">
        <f>E37</f>
        <v>1195954</v>
      </c>
      <c r="F35" s="28">
        <f>F37</f>
        <v>319490</v>
      </c>
      <c r="G35" s="28">
        <f>G36+G38</f>
        <v>68000</v>
      </c>
      <c r="H35" s="28">
        <f>H36+H38</f>
        <v>0</v>
      </c>
      <c r="I35" s="28">
        <f>I37</f>
        <v>0</v>
      </c>
      <c r="J35" s="28">
        <f>J37</f>
        <v>0</v>
      </c>
      <c r="K35" s="28">
        <f>K36+K38</f>
        <v>68000</v>
      </c>
      <c r="L35" s="28">
        <f>L36+L38</f>
        <v>68000</v>
      </c>
      <c r="M35" s="28">
        <f>M36+M38</f>
        <v>34000</v>
      </c>
      <c r="N35" s="48">
        <f>N36+N38</f>
        <v>2565442</v>
      </c>
    </row>
    <row r="36" spans="1:14" ht="57" customHeight="1">
      <c r="A36" s="49" t="s">
        <v>70</v>
      </c>
      <c r="B36" s="50"/>
      <c r="C36" s="51" t="s">
        <v>53</v>
      </c>
      <c r="D36" s="52">
        <f>+D37</f>
        <v>2497442</v>
      </c>
      <c r="E36" s="52">
        <f>+E37</f>
        <v>1195954</v>
      </c>
      <c r="F36" s="52">
        <f>+F37</f>
        <v>319490</v>
      </c>
      <c r="G36" s="52">
        <f>G37</f>
        <v>34000</v>
      </c>
      <c r="H36" s="52">
        <f>H37</f>
        <v>0</v>
      </c>
      <c r="I36" s="52">
        <f>+I37</f>
        <v>0</v>
      </c>
      <c r="J36" s="52">
        <f>+J37</f>
        <v>0</v>
      </c>
      <c r="K36" s="52">
        <f>K37</f>
        <v>34000</v>
      </c>
      <c r="L36" s="52">
        <f>+L37</f>
        <v>34000</v>
      </c>
      <c r="M36" s="52">
        <f>+M37</f>
        <v>0</v>
      </c>
      <c r="N36" s="52">
        <f>+N37</f>
        <v>2531442</v>
      </c>
    </row>
    <row r="37" spans="1:14" ht="84.75" customHeight="1">
      <c r="A37" s="53" t="s">
        <v>71</v>
      </c>
      <c r="B37" s="54" t="s">
        <v>72</v>
      </c>
      <c r="C37" s="55" t="s">
        <v>73</v>
      </c>
      <c r="D37" s="56">
        <f>2320000+2682+174760</f>
        <v>2497442</v>
      </c>
      <c r="E37" s="56">
        <f>1108094+81515-81515+87860</f>
        <v>1195954</v>
      </c>
      <c r="F37" s="56">
        <f>307320+12170</f>
        <v>319490</v>
      </c>
      <c r="G37" s="56">
        <f>K37</f>
        <v>34000</v>
      </c>
      <c r="H37" s="56"/>
      <c r="I37" s="56"/>
      <c r="J37" s="56"/>
      <c r="K37" s="56">
        <f>L37</f>
        <v>34000</v>
      </c>
      <c r="L37" s="56">
        <v>34000</v>
      </c>
      <c r="M37" s="56"/>
      <c r="N37" s="57">
        <f>D37+G37</f>
        <v>2531442</v>
      </c>
    </row>
    <row r="38" spans="1:14" ht="193.5" customHeight="1">
      <c r="A38" s="53" t="s">
        <v>74</v>
      </c>
      <c r="B38" s="54" t="s">
        <v>75</v>
      </c>
      <c r="C38" s="55" t="s">
        <v>76</v>
      </c>
      <c r="D38" s="56"/>
      <c r="E38" s="56"/>
      <c r="F38" s="56"/>
      <c r="G38" s="56">
        <f>H38+K38</f>
        <v>34000</v>
      </c>
      <c r="H38" s="56"/>
      <c r="I38" s="56"/>
      <c r="J38" s="56"/>
      <c r="K38" s="56">
        <f>L38</f>
        <v>34000</v>
      </c>
      <c r="L38" s="56">
        <f>M38</f>
        <v>34000</v>
      </c>
      <c r="M38" s="56">
        <v>34000</v>
      </c>
      <c r="N38" s="57">
        <f>D38+G38</f>
        <v>34000</v>
      </c>
    </row>
    <row r="39" spans="1:14" ht="38.25" customHeight="1">
      <c r="A39" s="58"/>
      <c r="B39" s="59"/>
      <c r="C39" s="60"/>
      <c r="D39" s="61"/>
      <c r="E39" s="61">
        <v>2</v>
      </c>
      <c r="F39" s="61"/>
      <c r="G39" s="61"/>
      <c r="H39" s="61"/>
      <c r="I39" s="62"/>
      <c r="J39" s="61"/>
      <c r="K39" s="62"/>
      <c r="L39" s="62"/>
      <c r="M39" s="126" t="s">
        <v>77</v>
      </c>
      <c r="N39" s="126"/>
    </row>
    <row r="40" spans="1:14" ht="57.75" customHeight="1">
      <c r="A40" s="63">
        <v>1</v>
      </c>
      <c r="B40" s="64">
        <v>2</v>
      </c>
      <c r="C40" s="64">
        <v>3</v>
      </c>
      <c r="D40" s="64">
        <v>4</v>
      </c>
      <c r="E40" s="65">
        <v>5</v>
      </c>
      <c r="F40" s="64">
        <v>6</v>
      </c>
      <c r="G40" s="64">
        <v>7</v>
      </c>
      <c r="H40" s="64">
        <v>8</v>
      </c>
      <c r="I40" s="65">
        <v>9</v>
      </c>
      <c r="J40" s="64">
        <v>10</v>
      </c>
      <c r="K40" s="64">
        <v>11</v>
      </c>
      <c r="L40" s="64">
        <v>12</v>
      </c>
      <c r="M40" s="66">
        <v>13</v>
      </c>
      <c r="N40" s="67">
        <v>14</v>
      </c>
    </row>
    <row r="41" spans="1:17" ht="23.25" customHeight="1">
      <c r="A41" s="127" t="s">
        <v>78</v>
      </c>
      <c r="B41" s="128" t="s">
        <v>79</v>
      </c>
      <c r="C41" s="129" t="s">
        <v>80</v>
      </c>
      <c r="D41" s="130">
        <f aca="true" t="shared" si="6" ref="D41:N41">D43</f>
        <v>102808890.38</v>
      </c>
      <c r="E41" s="130">
        <f t="shared" si="6"/>
        <v>6986199</v>
      </c>
      <c r="F41" s="130">
        <f t="shared" si="6"/>
        <v>564115</v>
      </c>
      <c r="G41" s="130">
        <f t="shared" si="6"/>
        <v>1259886.5899999999</v>
      </c>
      <c r="H41" s="130">
        <f t="shared" si="6"/>
        <v>329077</v>
      </c>
      <c r="I41" s="130">
        <f t="shared" si="6"/>
        <v>199260</v>
      </c>
      <c r="J41" s="130">
        <f t="shared" si="6"/>
        <v>41456</v>
      </c>
      <c r="K41" s="130">
        <f t="shared" si="6"/>
        <v>930809.59</v>
      </c>
      <c r="L41" s="130">
        <f t="shared" si="6"/>
        <v>930809.59</v>
      </c>
      <c r="M41" s="130">
        <f t="shared" si="6"/>
        <v>652800</v>
      </c>
      <c r="N41" s="131">
        <f t="shared" si="6"/>
        <v>104068776.97</v>
      </c>
      <c r="O41" s="68"/>
      <c r="P41" s="68"/>
      <c r="Q41" s="68"/>
    </row>
    <row r="42" spans="1:17" ht="70.5" customHeight="1">
      <c r="A42" s="127"/>
      <c r="B42" s="128"/>
      <c r="C42" s="129"/>
      <c r="D42" s="130"/>
      <c r="E42" s="130"/>
      <c r="F42" s="130"/>
      <c r="G42" s="130"/>
      <c r="H42" s="130"/>
      <c r="I42" s="130"/>
      <c r="J42" s="130"/>
      <c r="K42" s="130"/>
      <c r="L42" s="130"/>
      <c r="M42" s="130"/>
      <c r="N42" s="131"/>
      <c r="O42" s="68"/>
      <c r="P42" s="68"/>
      <c r="Q42" s="68"/>
    </row>
    <row r="43" spans="1:17" ht="27" customHeight="1">
      <c r="A43" s="132" t="s">
        <v>81</v>
      </c>
      <c r="B43" s="133"/>
      <c r="C43" s="134" t="s">
        <v>80</v>
      </c>
      <c r="D43" s="135">
        <f>+D45+D47+D48+D58+D61+D67</f>
        <v>102808890.38</v>
      </c>
      <c r="E43" s="135">
        <f aca="true" t="shared" si="7" ref="E43:M43">E45+E47+E49+E50+E51+E52+E53+E54+E55+E56+E59+E62+E67</f>
        <v>6986199</v>
      </c>
      <c r="F43" s="135">
        <f t="shared" si="7"/>
        <v>564115</v>
      </c>
      <c r="G43" s="135">
        <f t="shared" si="7"/>
        <v>1259886.5899999999</v>
      </c>
      <c r="H43" s="135">
        <f t="shared" si="7"/>
        <v>329077</v>
      </c>
      <c r="I43" s="135">
        <f t="shared" si="7"/>
        <v>199260</v>
      </c>
      <c r="J43" s="135">
        <f t="shared" si="7"/>
        <v>41456</v>
      </c>
      <c r="K43" s="136">
        <f t="shared" si="7"/>
        <v>930809.59</v>
      </c>
      <c r="L43" s="136">
        <f t="shared" si="7"/>
        <v>930809.59</v>
      </c>
      <c r="M43" s="135">
        <f t="shared" si="7"/>
        <v>652800</v>
      </c>
      <c r="N43" s="137">
        <f>+D43+G43</f>
        <v>104068776.97</v>
      </c>
      <c r="O43" s="68"/>
      <c r="P43" s="68"/>
      <c r="Q43" s="68"/>
    </row>
    <row r="44" spans="1:14" ht="66" customHeight="1">
      <c r="A44" s="132"/>
      <c r="B44" s="133"/>
      <c r="C44" s="134"/>
      <c r="D44" s="135"/>
      <c r="E44" s="135"/>
      <c r="F44" s="135"/>
      <c r="G44" s="135"/>
      <c r="H44" s="135"/>
      <c r="I44" s="135"/>
      <c r="J44" s="135"/>
      <c r="K44" s="135"/>
      <c r="L44" s="135"/>
      <c r="M44" s="135"/>
      <c r="N44" s="137"/>
    </row>
    <row r="45" spans="1:14" ht="145.5" customHeight="1">
      <c r="A45" s="30" t="s">
        <v>82</v>
      </c>
      <c r="B45" s="34" t="s">
        <v>83</v>
      </c>
      <c r="C45" s="26" t="s">
        <v>84</v>
      </c>
      <c r="D45" s="27">
        <f>582480-29335+25374-11400</f>
        <v>567119</v>
      </c>
      <c r="E45" s="38"/>
      <c r="F45" s="28"/>
      <c r="G45" s="28"/>
      <c r="H45" s="38"/>
      <c r="I45" s="29"/>
      <c r="J45" s="38"/>
      <c r="K45" s="29"/>
      <c r="L45" s="29"/>
      <c r="M45" s="28"/>
      <c r="N45" s="23">
        <f>D45+G45</f>
        <v>567119</v>
      </c>
    </row>
    <row r="46" spans="1:14" ht="340.5" customHeight="1">
      <c r="A46" s="30" t="s">
        <v>85</v>
      </c>
      <c r="B46" s="34"/>
      <c r="C46" s="70" t="s">
        <v>86</v>
      </c>
      <c r="D46" s="32">
        <f>+D47</f>
        <v>0</v>
      </c>
      <c r="E46" s="38"/>
      <c r="F46" s="28"/>
      <c r="G46" s="28">
        <f>+G47</f>
        <v>200000</v>
      </c>
      <c r="H46" s="38"/>
      <c r="I46" s="29"/>
      <c r="J46" s="38"/>
      <c r="K46" s="29">
        <f>+K47</f>
        <v>200000</v>
      </c>
      <c r="L46" s="29">
        <f>+L47</f>
        <v>200000</v>
      </c>
      <c r="M46" s="28">
        <f>+M47</f>
        <v>200000</v>
      </c>
      <c r="N46" s="23">
        <f>+N47</f>
        <v>200000</v>
      </c>
    </row>
    <row r="47" spans="1:14" ht="409.5">
      <c r="A47" s="24" t="s">
        <v>87</v>
      </c>
      <c r="B47" s="71" t="s">
        <v>88</v>
      </c>
      <c r="C47" s="26" t="s">
        <v>89</v>
      </c>
      <c r="D47" s="32">
        <v>0</v>
      </c>
      <c r="E47" s="32"/>
      <c r="F47" s="32"/>
      <c r="G47" s="32">
        <f>H47+K47</f>
        <v>200000</v>
      </c>
      <c r="H47" s="32"/>
      <c r="I47" s="32"/>
      <c r="J47" s="32"/>
      <c r="K47" s="32">
        <f>L47</f>
        <v>200000</v>
      </c>
      <c r="L47" s="32">
        <f>M47</f>
        <v>200000</v>
      </c>
      <c r="M47" s="32">
        <v>200000</v>
      </c>
      <c r="N47" s="37">
        <f>D47+G47</f>
        <v>200000</v>
      </c>
    </row>
    <row r="48" spans="1:14" ht="139.5" customHeight="1">
      <c r="A48" s="30" t="s">
        <v>90</v>
      </c>
      <c r="B48" s="71"/>
      <c r="C48" s="72" t="s">
        <v>91</v>
      </c>
      <c r="D48" s="28">
        <f>+D49+D50+D51+D52+D53+D54+D55+D56+D57</f>
        <v>91093800</v>
      </c>
      <c r="E48" s="28"/>
      <c r="F48" s="28"/>
      <c r="G48" s="28"/>
      <c r="H48" s="28"/>
      <c r="I48" s="28"/>
      <c r="J48" s="28"/>
      <c r="K48" s="28"/>
      <c r="L48" s="28"/>
      <c r="M48" s="28"/>
      <c r="N48" s="23">
        <f>+N49+N50+N51+N52+N53+N54+N55+N56+N57</f>
        <v>91093800</v>
      </c>
    </row>
    <row r="49" spans="1:14" ht="77.25" customHeight="1">
      <c r="A49" s="24" t="s">
        <v>92</v>
      </c>
      <c r="B49" s="34" t="s">
        <v>93</v>
      </c>
      <c r="C49" s="26" t="s">
        <v>94</v>
      </c>
      <c r="D49" s="32">
        <v>1150600</v>
      </c>
      <c r="E49" s="28"/>
      <c r="F49" s="28"/>
      <c r="G49" s="28"/>
      <c r="H49" s="28"/>
      <c r="I49" s="29"/>
      <c r="J49" s="28"/>
      <c r="K49" s="29"/>
      <c r="L49" s="29"/>
      <c r="M49" s="28"/>
      <c r="N49" s="37">
        <f aca="true" t="shared" si="8" ref="N49:N57">D49+G49</f>
        <v>1150600</v>
      </c>
    </row>
    <row r="50" spans="1:14" ht="99.75" customHeight="1">
      <c r="A50" s="24" t="s">
        <v>95</v>
      </c>
      <c r="B50" s="34" t="s">
        <v>96</v>
      </c>
      <c r="C50" s="26" t="s">
        <v>97</v>
      </c>
      <c r="D50" s="36">
        <f>13452100-1250000-446400</f>
        <v>11755700</v>
      </c>
      <c r="E50" s="28"/>
      <c r="F50" s="28"/>
      <c r="G50" s="28"/>
      <c r="H50" s="28"/>
      <c r="I50" s="29"/>
      <c r="J50" s="28"/>
      <c r="K50" s="29"/>
      <c r="L50" s="29"/>
      <c r="M50" s="28"/>
      <c r="N50" s="37">
        <f t="shared" si="8"/>
        <v>11755700</v>
      </c>
    </row>
    <row r="51" spans="1:14" ht="80.25" customHeight="1">
      <c r="A51" s="24" t="s">
        <v>98</v>
      </c>
      <c r="B51" s="34" t="s">
        <v>99</v>
      </c>
      <c r="C51" s="26" t="s">
        <v>100</v>
      </c>
      <c r="D51" s="32">
        <f>45602600+111000</f>
        <v>45713600</v>
      </c>
      <c r="E51" s="28"/>
      <c r="F51" s="28"/>
      <c r="G51" s="28"/>
      <c r="H51" s="28"/>
      <c r="I51" s="29"/>
      <c r="J51" s="28"/>
      <c r="K51" s="29"/>
      <c r="L51" s="29"/>
      <c r="M51" s="28"/>
      <c r="N51" s="37">
        <f t="shared" si="8"/>
        <v>45713600</v>
      </c>
    </row>
    <row r="52" spans="1:14" ht="81" customHeight="1">
      <c r="A52" s="24" t="s">
        <v>101</v>
      </c>
      <c r="B52" s="34" t="s">
        <v>102</v>
      </c>
      <c r="C52" s="26" t="s">
        <v>103</v>
      </c>
      <c r="D52" s="32">
        <f>7082300-313000</f>
        <v>6769300</v>
      </c>
      <c r="E52" s="28"/>
      <c r="F52" s="28"/>
      <c r="G52" s="28"/>
      <c r="H52" s="28"/>
      <c r="I52" s="29"/>
      <c r="J52" s="28"/>
      <c r="K52" s="29"/>
      <c r="L52" s="29"/>
      <c r="M52" s="28"/>
      <c r="N52" s="37">
        <f t="shared" si="8"/>
        <v>6769300</v>
      </c>
    </row>
    <row r="53" spans="1:14" ht="75" customHeight="1">
      <c r="A53" s="24" t="s">
        <v>104</v>
      </c>
      <c r="B53" s="34" t="s">
        <v>105</v>
      </c>
      <c r="C53" s="26" t="s">
        <v>106</v>
      </c>
      <c r="D53" s="32">
        <f>8640600+200000</f>
        <v>8840600</v>
      </c>
      <c r="E53" s="28"/>
      <c r="F53" s="28"/>
      <c r="G53" s="28"/>
      <c r="H53" s="28"/>
      <c r="I53" s="29"/>
      <c r="J53" s="28"/>
      <c r="K53" s="29"/>
      <c r="L53" s="29"/>
      <c r="M53" s="28"/>
      <c r="N53" s="37">
        <f t="shared" si="8"/>
        <v>8840600</v>
      </c>
    </row>
    <row r="54" spans="1:14" ht="69" customHeight="1">
      <c r="A54" s="24" t="s">
        <v>107</v>
      </c>
      <c r="B54" s="34" t="s">
        <v>108</v>
      </c>
      <c r="C54" s="26" t="s">
        <v>109</v>
      </c>
      <c r="D54" s="32">
        <f>752500+124000</f>
        <v>876500</v>
      </c>
      <c r="E54" s="28"/>
      <c r="F54" s="28"/>
      <c r="G54" s="28"/>
      <c r="H54" s="28"/>
      <c r="I54" s="29"/>
      <c r="J54" s="28"/>
      <c r="K54" s="29"/>
      <c r="L54" s="29"/>
      <c r="M54" s="28"/>
      <c r="N54" s="37">
        <f t="shared" si="8"/>
        <v>876500</v>
      </c>
    </row>
    <row r="55" spans="1:14" ht="56.25" customHeight="1">
      <c r="A55" s="24" t="s">
        <v>110</v>
      </c>
      <c r="B55" s="34" t="s">
        <v>111</v>
      </c>
      <c r="C55" s="26" t="s">
        <v>112</v>
      </c>
      <c r="D55" s="32">
        <v>75000</v>
      </c>
      <c r="E55" s="28"/>
      <c r="F55" s="28"/>
      <c r="G55" s="28"/>
      <c r="H55" s="28"/>
      <c r="I55" s="29"/>
      <c r="J55" s="28"/>
      <c r="K55" s="29"/>
      <c r="L55" s="29"/>
      <c r="M55" s="28"/>
      <c r="N55" s="37">
        <f t="shared" si="8"/>
        <v>75000</v>
      </c>
    </row>
    <row r="56" spans="1:14" ht="79.5" customHeight="1">
      <c r="A56" s="24" t="s">
        <v>113</v>
      </c>
      <c r="B56" s="34" t="s">
        <v>114</v>
      </c>
      <c r="C56" s="26" t="s">
        <v>115</v>
      </c>
      <c r="D56" s="32">
        <f>1220700+1128000</f>
        <v>2348700</v>
      </c>
      <c r="E56" s="28"/>
      <c r="F56" s="28"/>
      <c r="G56" s="28"/>
      <c r="H56" s="28"/>
      <c r="I56" s="29"/>
      <c r="J56" s="28"/>
      <c r="K56" s="29"/>
      <c r="L56" s="29"/>
      <c r="M56" s="29"/>
      <c r="N56" s="37">
        <f t="shared" si="8"/>
        <v>2348700</v>
      </c>
    </row>
    <row r="57" spans="1:14" ht="79.5" customHeight="1">
      <c r="A57" s="25" t="s">
        <v>116</v>
      </c>
      <c r="B57" s="34" t="s">
        <v>117</v>
      </c>
      <c r="C57" s="26" t="s">
        <v>118</v>
      </c>
      <c r="D57" s="32">
        <v>13563800</v>
      </c>
      <c r="E57" s="28"/>
      <c r="F57" s="28"/>
      <c r="G57" s="28"/>
      <c r="H57" s="28"/>
      <c r="I57" s="29"/>
      <c r="J57" s="28"/>
      <c r="K57" s="29"/>
      <c r="L57" s="29"/>
      <c r="M57" s="29"/>
      <c r="N57" s="37">
        <f t="shared" si="8"/>
        <v>13563800</v>
      </c>
    </row>
    <row r="58" spans="1:14" ht="78.75" customHeight="1">
      <c r="A58" s="30" t="s">
        <v>119</v>
      </c>
      <c r="B58" s="34"/>
      <c r="C58" s="31" t="s">
        <v>31</v>
      </c>
      <c r="D58" s="28">
        <f>+D59+D60</f>
        <v>84876</v>
      </c>
      <c r="E58" s="28"/>
      <c r="F58" s="28"/>
      <c r="G58" s="28"/>
      <c r="H58" s="28"/>
      <c r="I58" s="29"/>
      <c r="J58" s="28"/>
      <c r="K58" s="29"/>
      <c r="L58" s="29"/>
      <c r="M58" s="29"/>
      <c r="N58" s="23">
        <f>+N59+N60</f>
        <v>84876</v>
      </c>
    </row>
    <row r="59" spans="1:14" ht="66" customHeight="1">
      <c r="A59" s="24" t="s">
        <v>120</v>
      </c>
      <c r="B59" s="34" t="s">
        <v>33</v>
      </c>
      <c r="C59" s="73" t="s">
        <v>31</v>
      </c>
      <c r="D59" s="32">
        <v>34876</v>
      </c>
      <c r="E59" s="32"/>
      <c r="F59" s="32"/>
      <c r="G59" s="32"/>
      <c r="H59" s="32"/>
      <c r="I59" s="32"/>
      <c r="J59" s="32"/>
      <c r="K59" s="32"/>
      <c r="L59" s="32"/>
      <c r="M59" s="32"/>
      <c r="N59" s="37">
        <f>D59+G59</f>
        <v>34876</v>
      </c>
    </row>
    <row r="60" spans="1:14" ht="66" customHeight="1">
      <c r="A60" s="24" t="s">
        <v>121</v>
      </c>
      <c r="B60" s="34" t="s">
        <v>122</v>
      </c>
      <c r="C60" s="26" t="s">
        <v>123</v>
      </c>
      <c r="D60" s="32">
        <v>50000</v>
      </c>
      <c r="E60" s="32"/>
      <c r="F60" s="32"/>
      <c r="G60" s="32"/>
      <c r="H60" s="32"/>
      <c r="I60" s="32"/>
      <c r="J60" s="32"/>
      <c r="K60" s="32"/>
      <c r="L60" s="32"/>
      <c r="M60" s="32"/>
      <c r="N60" s="37">
        <f>D60+G60</f>
        <v>50000</v>
      </c>
    </row>
    <row r="61" spans="1:14" ht="172.5" customHeight="1">
      <c r="A61" s="30" t="s">
        <v>124</v>
      </c>
      <c r="B61" s="34"/>
      <c r="C61" s="43" t="s">
        <v>125</v>
      </c>
      <c r="D61" s="28">
        <f>+D62</f>
        <v>275600</v>
      </c>
      <c r="E61" s="32"/>
      <c r="F61" s="32"/>
      <c r="G61" s="32"/>
      <c r="H61" s="32"/>
      <c r="I61" s="32"/>
      <c r="J61" s="32"/>
      <c r="K61" s="32"/>
      <c r="L61" s="32"/>
      <c r="M61" s="32"/>
      <c r="N61" s="23">
        <f>+N62</f>
        <v>275600</v>
      </c>
    </row>
    <row r="62" spans="1:14" ht="180.75" customHeight="1">
      <c r="A62" s="24" t="s">
        <v>126</v>
      </c>
      <c r="B62" s="25" t="s">
        <v>127</v>
      </c>
      <c r="C62" s="26" t="s">
        <v>128</v>
      </c>
      <c r="D62" s="32">
        <v>275600</v>
      </c>
      <c r="E62" s="32"/>
      <c r="F62" s="32"/>
      <c r="G62" s="32"/>
      <c r="H62" s="40"/>
      <c r="I62" s="40"/>
      <c r="J62" s="40"/>
      <c r="K62" s="32"/>
      <c r="L62" s="32"/>
      <c r="M62" s="32"/>
      <c r="N62" s="37">
        <f>D62+G62</f>
        <v>275600</v>
      </c>
    </row>
    <row r="63" spans="1:14" ht="78" customHeight="1">
      <c r="A63" s="58"/>
      <c r="B63" s="59"/>
      <c r="C63" s="74"/>
      <c r="D63" s="61"/>
      <c r="E63" s="75"/>
      <c r="F63" s="75"/>
      <c r="G63" s="61"/>
      <c r="H63" s="76"/>
      <c r="I63" s="77"/>
      <c r="J63" s="75"/>
      <c r="K63" s="77"/>
      <c r="L63" s="77"/>
      <c r="M63" s="77"/>
      <c r="N63" s="78"/>
    </row>
    <row r="64" spans="1:14" ht="33" customHeight="1">
      <c r="A64" s="58"/>
      <c r="B64" s="59"/>
      <c r="C64" s="74"/>
      <c r="D64" s="61"/>
      <c r="E64" s="75"/>
      <c r="F64" s="75"/>
      <c r="G64" s="61"/>
      <c r="H64" s="76"/>
      <c r="I64" s="77"/>
      <c r="J64" s="75"/>
      <c r="K64" s="77"/>
      <c r="L64" s="77"/>
      <c r="M64" s="77"/>
      <c r="N64" s="78"/>
    </row>
    <row r="65" spans="1:14" ht="50.25" customHeight="1">
      <c r="A65" s="79" t="s">
        <v>129</v>
      </c>
      <c r="B65" s="79"/>
      <c r="C65" s="79"/>
      <c r="D65" s="79"/>
      <c r="E65" s="80" t="s">
        <v>129</v>
      </c>
      <c r="F65" s="79"/>
      <c r="G65" s="79"/>
      <c r="H65" s="79"/>
      <c r="I65" s="79"/>
      <c r="J65" s="79"/>
      <c r="K65" s="79"/>
      <c r="L65" s="79"/>
      <c r="M65" s="126" t="s">
        <v>77</v>
      </c>
      <c r="N65" s="126"/>
    </row>
    <row r="66" spans="1:14" ht="78" customHeight="1">
      <c r="A66" s="81">
        <v>1</v>
      </c>
      <c r="B66" s="81">
        <v>2</v>
      </c>
      <c r="C66" s="81">
        <v>3</v>
      </c>
      <c r="D66" s="81">
        <v>4</v>
      </c>
      <c r="E66" s="82">
        <v>5</v>
      </c>
      <c r="F66" s="81">
        <v>6</v>
      </c>
      <c r="G66" s="81">
        <v>7</v>
      </c>
      <c r="H66" s="81">
        <v>8</v>
      </c>
      <c r="I66" s="82">
        <v>9</v>
      </c>
      <c r="J66" s="81">
        <v>10</v>
      </c>
      <c r="K66" s="81">
        <v>11</v>
      </c>
      <c r="L66" s="81">
        <v>12</v>
      </c>
      <c r="M66" s="83">
        <v>13</v>
      </c>
      <c r="N66" s="84">
        <v>14</v>
      </c>
    </row>
    <row r="67" spans="1:14" ht="156" customHeight="1">
      <c r="A67" s="85" t="s">
        <v>130</v>
      </c>
      <c r="B67" s="86"/>
      <c r="C67" s="43" t="s">
        <v>131</v>
      </c>
      <c r="D67" s="28">
        <f aca="true" t="shared" si="9" ref="D67:N67">+D68+D69</f>
        <v>10787495.379999999</v>
      </c>
      <c r="E67" s="28">
        <f t="shared" si="9"/>
        <v>6986199</v>
      </c>
      <c r="F67" s="28">
        <f t="shared" si="9"/>
        <v>564115</v>
      </c>
      <c r="G67" s="28">
        <f t="shared" si="9"/>
        <v>1059886.5899999999</v>
      </c>
      <c r="H67" s="28">
        <f t="shared" si="9"/>
        <v>329077</v>
      </c>
      <c r="I67" s="28">
        <f t="shared" si="9"/>
        <v>199260</v>
      </c>
      <c r="J67" s="28">
        <f t="shared" si="9"/>
        <v>41456</v>
      </c>
      <c r="K67" s="69">
        <f t="shared" si="9"/>
        <v>730809.59</v>
      </c>
      <c r="L67" s="69">
        <f t="shared" si="9"/>
        <v>730809.59</v>
      </c>
      <c r="M67" s="28">
        <f t="shared" si="9"/>
        <v>452800</v>
      </c>
      <c r="N67" s="87">
        <f t="shared" si="9"/>
        <v>11847381.969999999</v>
      </c>
    </row>
    <row r="68" spans="1:14" ht="130.5" customHeight="1">
      <c r="A68" s="24" t="s">
        <v>132</v>
      </c>
      <c r="B68" s="25" t="s">
        <v>133</v>
      </c>
      <c r="C68" s="26" t="s">
        <v>134</v>
      </c>
      <c r="D68" s="32">
        <f>8532700+69650.86</f>
        <v>8602350.86</v>
      </c>
      <c r="E68" s="32">
        <v>5788931</v>
      </c>
      <c r="F68" s="32">
        <v>238274</v>
      </c>
      <c r="G68" s="32">
        <f>H68+K68</f>
        <v>619566.61</v>
      </c>
      <c r="H68" s="40">
        <v>329077</v>
      </c>
      <c r="I68" s="40">
        <v>199260</v>
      </c>
      <c r="J68" s="40">
        <v>41456</v>
      </c>
      <c r="K68" s="32">
        <f>L68</f>
        <v>290489.61</v>
      </c>
      <c r="L68" s="32">
        <f>+M68+37689.61</f>
        <v>290489.61</v>
      </c>
      <c r="M68" s="88">
        <v>252800</v>
      </c>
      <c r="N68" s="23">
        <f>D68+G68</f>
        <v>9221917.469999999</v>
      </c>
    </row>
    <row r="69" spans="1:14" ht="94.5" customHeight="1">
      <c r="A69" s="53" t="s">
        <v>135</v>
      </c>
      <c r="B69" s="89" t="s">
        <v>136</v>
      </c>
      <c r="C69" s="55" t="s">
        <v>137</v>
      </c>
      <c r="D69" s="56">
        <f>2136300+3440.52+45404</f>
        <v>2185144.52</v>
      </c>
      <c r="E69" s="56">
        <v>1197268</v>
      </c>
      <c r="F69" s="56">
        <f>270298+55543</f>
        <v>325841</v>
      </c>
      <c r="G69" s="56">
        <f>H69+K69</f>
        <v>440319.98</v>
      </c>
      <c r="H69" s="56"/>
      <c r="I69" s="90"/>
      <c r="J69" s="56"/>
      <c r="K69" s="91">
        <f>L69</f>
        <v>440319.98</v>
      </c>
      <c r="L69" s="91">
        <f>M69+240319.98</f>
        <v>440319.98</v>
      </c>
      <c r="M69" s="92">
        <f>50000+150000</f>
        <v>200000</v>
      </c>
      <c r="N69" s="93">
        <f>D69+G69</f>
        <v>2625464.5</v>
      </c>
    </row>
    <row r="70" spans="1:14" s="99" customFormat="1" ht="37.5">
      <c r="A70" s="138" t="s">
        <v>138</v>
      </c>
      <c r="B70" s="138"/>
      <c r="C70" s="138"/>
      <c r="D70" s="94">
        <f aca="true" t="shared" si="10" ref="D70:N70">D16+D30+D34+D41</f>
        <v>124996914.41</v>
      </c>
      <c r="E70" s="95">
        <f t="shared" si="10"/>
        <v>18926167</v>
      </c>
      <c r="F70" s="95">
        <f t="shared" si="10"/>
        <v>3677360</v>
      </c>
      <c r="G70" s="95">
        <f t="shared" si="10"/>
        <v>2294069.1799999997</v>
      </c>
      <c r="H70" s="95">
        <f t="shared" si="10"/>
        <v>975774.22</v>
      </c>
      <c r="I70" s="95">
        <f t="shared" si="10"/>
        <v>465564</v>
      </c>
      <c r="J70" s="95">
        <f t="shared" si="10"/>
        <v>164307</v>
      </c>
      <c r="K70" s="96">
        <f t="shared" si="10"/>
        <v>1318294.96</v>
      </c>
      <c r="L70" s="96">
        <f t="shared" si="10"/>
        <v>1241539.18</v>
      </c>
      <c r="M70" s="97">
        <f t="shared" si="10"/>
        <v>908800</v>
      </c>
      <c r="N70" s="98">
        <f t="shared" si="10"/>
        <v>127290983.59</v>
      </c>
    </row>
    <row r="71" spans="1:14" ht="21.75" customHeight="1">
      <c r="A71" s="100"/>
      <c r="B71" s="100"/>
      <c r="C71" s="101"/>
      <c r="D71" s="102"/>
      <c r="E71" s="103"/>
      <c r="F71" s="104"/>
      <c r="G71" s="102"/>
      <c r="H71" s="103"/>
      <c r="I71" s="105"/>
      <c r="J71" s="105"/>
      <c r="K71" s="100"/>
      <c r="L71" s="100"/>
      <c r="M71" s="100"/>
      <c r="N71" s="106"/>
    </row>
    <row r="72" spans="1:14" ht="57" customHeight="1">
      <c r="A72" s="100"/>
      <c r="B72" s="100"/>
      <c r="C72" s="102"/>
      <c r="D72" s="102"/>
      <c r="E72" s="102"/>
      <c r="F72" s="102"/>
      <c r="G72" s="100"/>
      <c r="H72" s="102"/>
      <c r="I72" s="102"/>
      <c r="J72" s="102"/>
      <c r="K72" s="100"/>
      <c r="L72" s="139"/>
      <c r="M72" s="139"/>
      <c r="N72" s="107"/>
    </row>
    <row r="73" spans="1:29" ht="55.5" customHeight="1">
      <c r="A73" s="108"/>
      <c r="B73" s="109"/>
      <c r="C73" s="109"/>
      <c r="D73" s="109"/>
      <c r="E73" s="109"/>
      <c r="F73" s="110"/>
      <c r="G73" s="110"/>
      <c r="H73" s="110"/>
      <c r="I73" s="110"/>
      <c r="J73" s="110"/>
      <c r="K73" s="110"/>
      <c r="L73" s="110"/>
      <c r="M73" s="111"/>
      <c r="N73" s="112"/>
      <c r="O73" s="113"/>
      <c r="P73" s="113"/>
      <c r="Q73" s="113"/>
      <c r="R73" s="113"/>
      <c r="S73" s="113"/>
      <c r="T73" s="113"/>
      <c r="U73" s="113"/>
      <c r="V73" s="113"/>
      <c r="W73" s="113"/>
      <c r="X73" s="113"/>
      <c r="Y73" s="113"/>
      <c r="Z73" s="113"/>
      <c r="AA73" s="113"/>
      <c r="AB73" s="113"/>
      <c r="AC73" s="113"/>
    </row>
    <row r="74" spans="1:14" ht="57" customHeight="1">
      <c r="A74" s="108" t="s">
        <v>139</v>
      </c>
      <c r="B74" s="102"/>
      <c r="C74" s="102"/>
      <c r="D74" s="102"/>
      <c r="E74" s="102"/>
      <c r="F74" s="102"/>
      <c r="G74" s="102"/>
      <c r="H74" s="114" t="s">
        <v>140</v>
      </c>
      <c r="I74" s="102"/>
      <c r="J74" s="102"/>
      <c r="K74" s="102"/>
      <c r="L74" s="102"/>
      <c r="M74" s="102"/>
      <c r="N74" s="102"/>
    </row>
    <row r="75" spans="1:14" ht="31.5" customHeight="1">
      <c r="A75" s="140"/>
      <c r="B75" s="140"/>
      <c r="C75" s="140"/>
      <c r="D75" s="140"/>
      <c r="E75" s="140"/>
      <c r="F75" s="140"/>
      <c r="G75" s="140"/>
      <c r="H75" s="140"/>
      <c r="I75" s="140"/>
      <c r="J75" s="140"/>
      <c r="K75" s="140"/>
      <c r="L75" s="140"/>
      <c r="M75" s="140"/>
      <c r="N75" s="140"/>
    </row>
    <row r="76" spans="1:14" s="116" customFormat="1" ht="61.5">
      <c r="A76" s="110"/>
      <c r="B76" s="110"/>
      <c r="C76" s="110"/>
      <c r="D76" s="110"/>
      <c r="E76" s="110"/>
      <c r="F76" s="110"/>
      <c r="G76" s="110"/>
      <c r="H76" s="110"/>
      <c r="I76" s="110"/>
      <c r="J76" s="110"/>
      <c r="K76" s="110"/>
      <c r="L76" s="110"/>
      <c r="M76" s="110"/>
      <c r="N76" s="110"/>
    </row>
    <row r="77" spans="1:17" s="116" customFormat="1" ht="53.25" customHeight="1">
      <c r="A77" s="115"/>
      <c r="B77" s="115"/>
      <c r="C77" s="115"/>
      <c r="D77" s="115"/>
      <c r="E77" s="115"/>
      <c r="F77" s="115"/>
      <c r="G77" s="115"/>
      <c r="H77" s="115"/>
      <c r="I77" s="115"/>
      <c r="J77" s="115"/>
      <c r="K77" s="115"/>
      <c r="L77" s="115"/>
      <c r="M77" s="115"/>
      <c r="N77" s="115"/>
      <c r="Q77" s="116" t="s">
        <v>141</v>
      </c>
    </row>
    <row r="78" spans="1:14" ht="12.75">
      <c r="A78" s="141"/>
      <c r="B78" s="141"/>
      <c r="C78" s="141"/>
      <c r="D78" s="141"/>
      <c r="E78" s="141"/>
      <c r="F78" s="141"/>
      <c r="G78" s="141"/>
      <c r="H78" s="141"/>
      <c r="I78" s="141"/>
      <c r="J78" s="141"/>
      <c r="K78" s="141"/>
      <c r="L78" s="141"/>
      <c r="M78" s="141"/>
      <c r="N78" s="141"/>
    </row>
    <row r="79" spans="1:14" ht="12.75">
      <c r="A79" s="141"/>
      <c r="B79" s="141"/>
      <c r="C79" s="141"/>
      <c r="D79" s="141"/>
      <c r="E79" s="141"/>
      <c r="F79" s="141"/>
      <c r="G79" s="141"/>
      <c r="H79" s="141"/>
      <c r="I79" s="141"/>
      <c r="J79" s="141"/>
      <c r="K79" s="141"/>
      <c r="L79" s="141"/>
      <c r="M79" s="141"/>
      <c r="N79" s="141"/>
    </row>
    <row r="80" spans="1:14" ht="12.75">
      <c r="A80" s="141"/>
      <c r="B80" s="141"/>
      <c r="C80" s="141"/>
      <c r="D80" s="141"/>
      <c r="E80" s="141"/>
      <c r="F80" s="141"/>
      <c r="G80" s="141"/>
      <c r="H80" s="141"/>
      <c r="I80" s="141"/>
      <c r="J80" s="141"/>
      <c r="K80" s="141"/>
      <c r="L80" s="141"/>
      <c r="M80" s="141"/>
      <c r="N80" s="141"/>
    </row>
    <row r="81" spans="1:14" ht="12.75">
      <c r="A81" s="141"/>
      <c r="B81" s="141"/>
      <c r="C81" s="141"/>
      <c r="D81" s="141"/>
      <c r="E81" s="141"/>
      <c r="F81" s="141"/>
      <c r="G81" s="141"/>
      <c r="H81" s="141"/>
      <c r="I81" s="141"/>
      <c r="J81" s="141"/>
      <c r="K81" s="141"/>
      <c r="L81" s="141"/>
      <c r="M81" s="141"/>
      <c r="N81" s="141"/>
    </row>
    <row r="82" spans="1:14" ht="12.75">
      <c r="A82" s="141"/>
      <c r="B82" s="141"/>
      <c r="C82" s="141"/>
      <c r="D82" s="141"/>
      <c r="E82" s="141"/>
      <c r="F82" s="141"/>
      <c r="G82" s="141"/>
      <c r="H82" s="141"/>
      <c r="I82" s="141"/>
      <c r="J82" s="141"/>
      <c r="K82" s="141"/>
      <c r="L82" s="141"/>
      <c r="M82" s="141"/>
      <c r="N82" s="141"/>
    </row>
    <row r="83" spans="1:14" ht="12.75">
      <c r="A83" s="141"/>
      <c r="B83" s="141"/>
      <c r="C83" s="141"/>
      <c r="D83" s="141"/>
      <c r="E83" s="141"/>
      <c r="F83" s="141"/>
      <c r="G83" s="141"/>
      <c r="H83" s="141"/>
      <c r="I83" s="141"/>
      <c r="J83" s="141"/>
      <c r="K83" s="141"/>
      <c r="L83" s="141"/>
      <c r="M83" s="141"/>
      <c r="N83" s="141"/>
    </row>
    <row r="84" spans="1:14" ht="12.75">
      <c r="A84" s="141"/>
      <c r="B84" s="141"/>
      <c r="C84" s="141"/>
      <c r="D84" s="141"/>
      <c r="E84" s="141"/>
      <c r="F84" s="141"/>
      <c r="G84" s="141"/>
      <c r="H84" s="141"/>
      <c r="I84" s="141"/>
      <c r="J84" s="141"/>
      <c r="K84" s="141"/>
      <c r="L84" s="141"/>
      <c r="M84" s="141"/>
      <c r="N84" s="141"/>
    </row>
    <row r="85" spans="1:14" ht="12.75">
      <c r="A85" s="141"/>
      <c r="B85" s="141"/>
      <c r="C85" s="141"/>
      <c r="D85" s="141"/>
      <c r="E85" s="141"/>
      <c r="F85" s="141"/>
      <c r="G85" s="141"/>
      <c r="H85" s="141"/>
      <c r="I85" s="141"/>
      <c r="J85" s="141"/>
      <c r="K85" s="141"/>
      <c r="L85" s="141"/>
      <c r="M85" s="141"/>
      <c r="N85" s="141"/>
    </row>
    <row r="86" spans="1:14" ht="12.75">
      <c r="A86" s="141"/>
      <c r="B86" s="141"/>
      <c r="C86" s="141"/>
      <c r="D86" s="141"/>
      <c r="E86" s="141"/>
      <c r="F86" s="141"/>
      <c r="G86" s="141"/>
      <c r="H86" s="141"/>
      <c r="I86" s="141"/>
      <c r="J86" s="141"/>
      <c r="K86" s="141"/>
      <c r="L86" s="141"/>
      <c r="M86" s="141"/>
      <c r="N86" s="141"/>
    </row>
    <row r="87" spans="1:14" ht="12.75">
      <c r="A87" s="141"/>
      <c r="B87" s="141"/>
      <c r="C87" s="141"/>
      <c r="D87" s="141"/>
      <c r="E87" s="141"/>
      <c r="F87" s="141"/>
      <c r="G87" s="141"/>
      <c r="H87" s="141"/>
      <c r="I87" s="141"/>
      <c r="J87" s="141"/>
      <c r="K87" s="141"/>
      <c r="L87" s="141"/>
      <c r="M87" s="141"/>
      <c r="N87" s="141"/>
    </row>
    <row r="88" spans="1:14" ht="12.75">
      <c r="A88" s="141"/>
      <c r="B88" s="141"/>
      <c r="C88" s="141"/>
      <c r="D88" s="141"/>
      <c r="E88" s="141"/>
      <c r="F88" s="141"/>
      <c r="G88" s="141"/>
      <c r="H88" s="141"/>
      <c r="I88" s="141"/>
      <c r="J88" s="141"/>
      <c r="K88" s="141"/>
      <c r="L88" s="141"/>
      <c r="M88" s="141"/>
      <c r="N88" s="141"/>
    </row>
    <row r="89" spans="1:14" ht="12.75">
      <c r="A89" s="141"/>
      <c r="B89" s="141"/>
      <c r="C89" s="141"/>
      <c r="D89" s="141"/>
      <c r="E89" s="141"/>
      <c r="F89" s="141"/>
      <c r="G89" s="141"/>
      <c r="H89" s="141"/>
      <c r="I89" s="141"/>
      <c r="J89" s="141"/>
      <c r="K89" s="141"/>
      <c r="L89" s="141"/>
      <c r="M89" s="141"/>
      <c r="N89" s="141"/>
    </row>
    <row r="90" spans="1:14" ht="12.75">
      <c r="A90" s="141"/>
      <c r="B90" s="141"/>
      <c r="C90" s="141"/>
      <c r="D90" s="141"/>
      <c r="E90" s="141"/>
      <c r="F90" s="141"/>
      <c r="G90" s="141"/>
      <c r="H90" s="141"/>
      <c r="I90" s="141"/>
      <c r="J90" s="141"/>
      <c r="K90" s="141"/>
      <c r="L90" s="141"/>
      <c r="M90" s="141"/>
      <c r="N90" s="141"/>
    </row>
    <row r="91" spans="1:14" ht="12.75">
      <c r="A91" s="141"/>
      <c r="B91" s="141"/>
      <c r="C91" s="141"/>
      <c r="D91" s="141"/>
      <c r="E91" s="141"/>
      <c r="F91" s="141"/>
      <c r="G91" s="141"/>
      <c r="H91" s="141"/>
      <c r="I91" s="141"/>
      <c r="J91" s="141"/>
      <c r="K91" s="141"/>
      <c r="L91" s="141"/>
      <c r="M91" s="141"/>
      <c r="N91" s="141"/>
    </row>
    <row r="92" spans="1:14" ht="12.75">
      <c r="A92" s="141"/>
      <c r="B92" s="141"/>
      <c r="C92" s="141"/>
      <c r="D92" s="141"/>
      <c r="E92" s="141"/>
      <c r="F92" s="141"/>
      <c r="G92" s="141"/>
      <c r="H92" s="141"/>
      <c r="I92" s="141"/>
      <c r="J92" s="141"/>
      <c r="K92" s="141"/>
      <c r="L92" s="141"/>
      <c r="M92" s="141"/>
      <c r="N92" s="141"/>
    </row>
    <row r="93" spans="1:14" ht="12.75">
      <c r="A93" s="141"/>
      <c r="B93" s="141"/>
      <c r="C93" s="141"/>
      <c r="D93" s="141"/>
      <c r="E93" s="141"/>
      <c r="F93" s="141"/>
      <c r="G93" s="141"/>
      <c r="H93" s="141"/>
      <c r="I93" s="141"/>
      <c r="J93" s="141"/>
      <c r="K93" s="141"/>
      <c r="L93" s="141"/>
      <c r="M93" s="141"/>
      <c r="N93" s="141"/>
    </row>
    <row r="94" spans="1:14" ht="12.75">
      <c r="A94" s="141"/>
      <c r="B94" s="141"/>
      <c r="C94" s="141"/>
      <c r="D94" s="141"/>
      <c r="E94" s="141"/>
      <c r="F94" s="141"/>
      <c r="G94" s="141"/>
      <c r="H94" s="141"/>
      <c r="I94" s="141"/>
      <c r="J94" s="141"/>
      <c r="K94" s="141"/>
      <c r="L94" s="141"/>
      <c r="M94" s="141"/>
      <c r="N94" s="141"/>
    </row>
    <row r="95" spans="1:14" ht="12.75">
      <c r="A95" s="141"/>
      <c r="B95" s="141"/>
      <c r="C95" s="141"/>
      <c r="D95" s="141"/>
      <c r="E95" s="141"/>
      <c r="F95" s="141"/>
      <c r="G95" s="141"/>
      <c r="H95" s="141"/>
      <c r="I95" s="141"/>
      <c r="J95" s="141"/>
      <c r="K95" s="141"/>
      <c r="L95" s="141"/>
      <c r="M95" s="141"/>
      <c r="N95" s="141"/>
    </row>
    <row r="96" spans="1:14" ht="12.75">
      <c r="A96" s="141"/>
      <c r="B96" s="141"/>
      <c r="C96" s="141"/>
      <c r="D96" s="141"/>
      <c r="E96" s="141"/>
      <c r="F96" s="141"/>
      <c r="G96" s="141"/>
      <c r="H96" s="141"/>
      <c r="I96" s="141"/>
      <c r="J96" s="141"/>
      <c r="K96" s="141"/>
      <c r="L96" s="141"/>
      <c r="M96" s="141"/>
      <c r="N96" s="141"/>
    </row>
    <row r="97" spans="1:14" ht="12.75">
      <c r="A97" s="141"/>
      <c r="B97" s="141"/>
      <c r="C97" s="141"/>
      <c r="D97" s="141"/>
      <c r="E97" s="141"/>
      <c r="F97" s="141"/>
      <c r="G97" s="141"/>
      <c r="H97" s="141"/>
      <c r="I97" s="141"/>
      <c r="J97" s="141"/>
      <c r="K97" s="141"/>
      <c r="L97" s="141"/>
      <c r="M97" s="141"/>
      <c r="N97" s="141"/>
    </row>
    <row r="98" spans="1:14" ht="12.75">
      <c r="A98" s="141"/>
      <c r="B98" s="141"/>
      <c r="C98" s="141"/>
      <c r="D98" s="141"/>
      <c r="E98" s="141"/>
      <c r="F98" s="141"/>
      <c r="G98" s="141"/>
      <c r="H98" s="141"/>
      <c r="I98" s="141"/>
      <c r="J98" s="141"/>
      <c r="K98" s="141"/>
      <c r="L98" s="141"/>
      <c r="M98" s="141"/>
      <c r="N98" s="141"/>
    </row>
    <row r="99" spans="1:14" ht="12.75">
      <c r="A99" s="141"/>
      <c r="B99" s="141"/>
      <c r="C99" s="141"/>
      <c r="D99" s="141"/>
      <c r="E99" s="141"/>
      <c r="F99" s="141"/>
      <c r="G99" s="141"/>
      <c r="H99" s="141"/>
      <c r="I99" s="141"/>
      <c r="J99" s="141"/>
      <c r="K99" s="141"/>
      <c r="L99" s="141"/>
      <c r="M99" s="141"/>
      <c r="N99" s="141"/>
    </row>
    <row r="100" spans="1:14" ht="12.75">
      <c r="A100" s="141"/>
      <c r="B100" s="141"/>
      <c r="C100" s="141"/>
      <c r="D100" s="141"/>
      <c r="E100" s="141"/>
      <c r="F100" s="141"/>
      <c r="G100" s="141"/>
      <c r="H100" s="141"/>
      <c r="I100" s="141"/>
      <c r="J100" s="141"/>
      <c r="K100" s="141"/>
      <c r="L100" s="141"/>
      <c r="M100" s="141"/>
      <c r="N100" s="141"/>
    </row>
    <row r="101" spans="1:14" ht="12.75">
      <c r="A101" s="141"/>
      <c r="B101" s="141"/>
      <c r="C101" s="141"/>
      <c r="D101" s="141"/>
      <c r="E101" s="141"/>
      <c r="F101" s="141"/>
      <c r="G101" s="141"/>
      <c r="H101" s="141"/>
      <c r="I101" s="141"/>
      <c r="J101" s="141"/>
      <c r="K101" s="141"/>
      <c r="L101" s="141"/>
      <c r="M101" s="141"/>
      <c r="N101" s="141"/>
    </row>
    <row r="102" spans="1:14" ht="12.75">
      <c r="A102" s="141"/>
      <c r="B102" s="141"/>
      <c r="C102" s="141"/>
      <c r="D102" s="141"/>
      <c r="E102" s="141"/>
      <c r="F102" s="141"/>
      <c r="G102" s="141"/>
      <c r="H102" s="141"/>
      <c r="I102" s="141"/>
      <c r="J102" s="141"/>
      <c r="K102" s="141"/>
      <c r="L102" s="141"/>
      <c r="M102" s="141"/>
      <c r="N102" s="141"/>
    </row>
    <row r="103" spans="1:14" ht="12.75">
      <c r="A103" s="141"/>
      <c r="B103" s="141"/>
      <c r="C103" s="141"/>
      <c r="D103" s="141"/>
      <c r="E103" s="141"/>
      <c r="F103" s="141"/>
      <c r="G103" s="141"/>
      <c r="H103" s="141"/>
      <c r="I103" s="141"/>
      <c r="J103" s="141"/>
      <c r="K103" s="141"/>
      <c r="L103" s="141"/>
      <c r="M103" s="141"/>
      <c r="N103" s="141"/>
    </row>
    <row r="104" spans="1:14" ht="12.75">
      <c r="A104" s="141"/>
      <c r="B104" s="141"/>
      <c r="C104" s="141"/>
      <c r="D104" s="141"/>
      <c r="E104" s="141"/>
      <c r="F104" s="141"/>
      <c r="G104" s="141"/>
      <c r="H104" s="141"/>
      <c r="I104" s="141"/>
      <c r="J104" s="141"/>
      <c r="K104" s="141"/>
      <c r="L104" s="141"/>
      <c r="M104" s="141"/>
      <c r="N104" s="141"/>
    </row>
    <row r="105" spans="1:14" ht="12.75">
      <c r="A105" s="141"/>
      <c r="B105" s="141"/>
      <c r="C105" s="141"/>
      <c r="D105" s="141"/>
      <c r="E105" s="141"/>
      <c r="F105" s="141"/>
      <c r="G105" s="141"/>
      <c r="H105" s="141"/>
      <c r="I105" s="141"/>
      <c r="J105" s="141"/>
      <c r="K105" s="141"/>
      <c r="L105" s="141"/>
      <c r="M105" s="141"/>
      <c r="N105" s="141"/>
    </row>
    <row r="106" spans="1:14" ht="12.75">
      <c r="A106" s="141"/>
      <c r="B106" s="141"/>
      <c r="C106" s="141"/>
      <c r="D106" s="141"/>
      <c r="E106" s="141"/>
      <c r="F106" s="141"/>
      <c r="G106" s="141"/>
      <c r="H106" s="141"/>
      <c r="I106" s="141"/>
      <c r="J106" s="141"/>
      <c r="K106" s="141"/>
      <c r="L106" s="141"/>
      <c r="M106" s="141"/>
      <c r="N106" s="141"/>
    </row>
    <row r="107" spans="1:14" ht="12.75">
      <c r="A107" s="141"/>
      <c r="B107" s="141"/>
      <c r="C107" s="141"/>
      <c r="D107" s="141"/>
      <c r="E107" s="141"/>
      <c r="F107" s="141"/>
      <c r="G107" s="141"/>
      <c r="H107" s="141"/>
      <c r="I107" s="141"/>
      <c r="J107" s="141"/>
      <c r="K107" s="141"/>
      <c r="L107" s="141"/>
      <c r="M107" s="141"/>
      <c r="N107" s="141"/>
    </row>
    <row r="108" spans="1:14" ht="12.75">
      <c r="A108" s="141"/>
      <c r="B108" s="141"/>
      <c r="C108" s="141"/>
      <c r="D108" s="141"/>
      <c r="E108" s="141"/>
      <c r="F108" s="141"/>
      <c r="G108" s="141"/>
      <c r="H108" s="141"/>
      <c r="I108" s="141"/>
      <c r="J108" s="141"/>
      <c r="K108" s="141"/>
      <c r="L108" s="141"/>
      <c r="M108" s="141"/>
      <c r="N108" s="141"/>
    </row>
    <row r="109" spans="1:14" ht="12.75">
      <c r="A109" s="141"/>
      <c r="B109" s="141"/>
      <c r="C109" s="141"/>
      <c r="D109" s="141"/>
      <c r="E109" s="141"/>
      <c r="F109" s="141"/>
      <c r="G109" s="141"/>
      <c r="H109" s="141"/>
      <c r="I109" s="141"/>
      <c r="J109" s="141"/>
      <c r="K109" s="141"/>
      <c r="L109" s="141"/>
      <c r="M109" s="141"/>
      <c r="N109" s="141"/>
    </row>
    <row r="110" spans="1:14" ht="12.75">
      <c r="A110" s="141"/>
      <c r="B110" s="141"/>
      <c r="C110" s="141"/>
      <c r="D110" s="141"/>
      <c r="E110" s="141"/>
      <c r="F110" s="141"/>
      <c r="G110" s="141"/>
      <c r="H110" s="141"/>
      <c r="I110" s="141"/>
      <c r="J110" s="141"/>
      <c r="K110" s="141"/>
      <c r="L110" s="141"/>
      <c r="M110" s="141"/>
      <c r="N110" s="141"/>
    </row>
    <row r="111" spans="1:14" ht="12.75">
      <c r="A111" s="141"/>
      <c r="B111" s="141"/>
      <c r="C111" s="141"/>
      <c r="D111" s="141"/>
      <c r="E111" s="141"/>
      <c r="F111" s="141"/>
      <c r="G111" s="141"/>
      <c r="H111" s="141"/>
      <c r="I111" s="141"/>
      <c r="J111" s="141"/>
      <c r="K111" s="141"/>
      <c r="L111" s="141"/>
      <c r="M111" s="141"/>
      <c r="N111" s="141"/>
    </row>
    <row r="112" spans="1:14" ht="12.75">
      <c r="A112" s="141"/>
      <c r="B112" s="141"/>
      <c r="C112" s="141"/>
      <c r="D112" s="141"/>
      <c r="E112" s="141"/>
      <c r="F112" s="141"/>
      <c r="G112" s="141"/>
      <c r="H112" s="141"/>
      <c r="I112" s="141"/>
      <c r="J112" s="141"/>
      <c r="K112" s="141"/>
      <c r="L112" s="141"/>
      <c r="M112" s="141"/>
      <c r="N112" s="141"/>
    </row>
  </sheetData>
  <sheetProtection selectLockedCells="1" selectUnlockedCells="1"/>
  <mergeCells count="58">
    <mergeCell ref="N43:N44"/>
    <mergeCell ref="M65:N65"/>
    <mergeCell ref="A70:C70"/>
    <mergeCell ref="L72:M72"/>
    <mergeCell ref="A75:N75"/>
    <mergeCell ref="A78:N112"/>
    <mergeCell ref="H43:H44"/>
    <mergeCell ref="I43:I44"/>
    <mergeCell ref="J43:J44"/>
    <mergeCell ref="K43:K44"/>
    <mergeCell ref="L43:L44"/>
    <mergeCell ref="M43:M44"/>
    <mergeCell ref="L41:L42"/>
    <mergeCell ref="M41:M42"/>
    <mergeCell ref="N41:N42"/>
    <mergeCell ref="A43:A44"/>
    <mergeCell ref="B43:B44"/>
    <mergeCell ref="C43:C44"/>
    <mergeCell ref="D43:D44"/>
    <mergeCell ref="E43:E44"/>
    <mergeCell ref="F43:F44"/>
    <mergeCell ref="G43:G44"/>
    <mergeCell ref="F41:F42"/>
    <mergeCell ref="G41:G42"/>
    <mergeCell ref="H41:H42"/>
    <mergeCell ref="I41:I42"/>
    <mergeCell ref="J41:J42"/>
    <mergeCell ref="K41:K42"/>
    <mergeCell ref="I11:I14"/>
    <mergeCell ref="J11:J14"/>
    <mergeCell ref="L11:L14"/>
    <mergeCell ref="M11:M14"/>
    <mergeCell ref="M39:N39"/>
    <mergeCell ref="A41:A42"/>
    <mergeCell ref="B41:B42"/>
    <mergeCell ref="C41:C42"/>
    <mergeCell ref="D41:D42"/>
    <mergeCell ref="E41:E42"/>
    <mergeCell ref="N8:N14"/>
    <mergeCell ref="D10:D14"/>
    <mergeCell ref="E10:F10"/>
    <mergeCell ref="G10:G14"/>
    <mergeCell ref="H10:H14"/>
    <mergeCell ref="I10:J10"/>
    <mergeCell ref="K10:K14"/>
    <mergeCell ref="L10:M10"/>
    <mergeCell ref="E11:E14"/>
    <mergeCell ref="F11:F14"/>
    <mergeCell ref="L1:N1"/>
    <mergeCell ref="L2:N2"/>
    <mergeCell ref="L3:N3"/>
    <mergeCell ref="B5:N5"/>
    <mergeCell ref="B6:N6"/>
    <mergeCell ref="A8:A14"/>
    <mergeCell ref="B8:B14"/>
    <mergeCell ref="C8:C14"/>
    <mergeCell ref="D8:F9"/>
    <mergeCell ref="G8:M9"/>
  </mergeCells>
  <printOptions/>
  <pageMargins left="0.7701388888888889" right="0.6097222222222223" top="1.05" bottom="0.3" header="0.5118055555555555" footer="0.5118055555555555"/>
  <pageSetup horizontalDpi="300" verticalDpi="300" orientation="landscape" paperSize="9" scale="19"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2013-12-02T09:10:43Z</dcterms:modified>
  <cp:category/>
  <cp:version/>
  <cp:contentType/>
  <cp:contentStatus/>
</cp:coreProperties>
</file>