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ДОКУМЕНТИ\рішення, розпорядження\2021\05 травень\Звіт 1кв-л 2021\Проєкт\На сайт\"/>
    </mc:Choice>
  </mc:AlternateContent>
  <bookViews>
    <workbookView xWindow="-120" yWindow="-120" windowWidth="29040" windowHeight="15840"/>
  </bookViews>
  <sheets>
    <sheet name="виконком" sheetId="1" r:id="rId1"/>
  </sheets>
  <definedNames>
    <definedName name="_xlnm.Print_Area" localSheetId="0">виконком!$A$1:$N$104</definedName>
  </definedNames>
  <calcPr calcId="162913"/>
</workbook>
</file>

<file path=xl/calcChain.xml><?xml version="1.0" encoding="utf-8"?>
<calcChain xmlns="http://schemas.openxmlformats.org/spreadsheetml/2006/main">
  <c r="L96" i="1" l="1"/>
  <c r="J96" i="1"/>
  <c r="L81" i="1"/>
  <c r="J81" i="1"/>
  <c r="C64" i="1"/>
  <c r="H96" i="1" l="1"/>
  <c r="B62" i="1"/>
  <c r="F62" i="1"/>
  <c r="I94" i="1"/>
  <c r="M93" i="1"/>
  <c r="N93" i="1"/>
  <c r="L93" i="1"/>
  <c r="J93" i="1"/>
  <c r="H93" i="1"/>
  <c r="I93" i="1"/>
  <c r="G93" i="1"/>
  <c r="F93" i="1" s="1"/>
  <c r="D93" i="1"/>
  <c r="E93" i="1"/>
  <c r="C93" i="1"/>
  <c r="G98" i="1"/>
  <c r="G92" i="1"/>
  <c r="F92" i="1" s="1"/>
  <c r="G91" i="1"/>
  <c r="G90" i="1" s="1"/>
  <c r="G88" i="1" s="1"/>
  <c r="N90" i="1"/>
  <c r="N88" i="1" s="1"/>
  <c r="M90" i="1"/>
  <c r="M88" i="1" s="1"/>
  <c r="L90" i="1"/>
  <c r="K92" i="1"/>
  <c r="K91" i="1"/>
  <c r="J90" i="1"/>
  <c r="J88" i="1" s="1"/>
  <c r="I90" i="1"/>
  <c r="I88" i="1" s="1"/>
  <c r="H90" i="1"/>
  <c r="H88" i="1" s="1"/>
  <c r="F91" i="1"/>
  <c r="B92" i="1"/>
  <c r="F89" i="1"/>
  <c r="E90" i="1"/>
  <c r="E88" i="1" s="1"/>
  <c r="D90" i="1"/>
  <c r="D88" i="1" s="1"/>
  <c r="C90" i="1"/>
  <c r="C88" i="1" s="1"/>
  <c r="B91" i="1"/>
  <c r="K90" i="1" l="1"/>
  <c r="B88" i="1"/>
  <c r="L88" i="1"/>
  <c r="K88" i="1" s="1"/>
  <c r="F88" i="1"/>
  <c r="F90" i="1"/>
  <c r="B90" i="1"/>
  <c r="G96" i="1"/>
  <c r="F96" i="1" s="1"/>
  <c r="F95" i="1" s="1"/>
  <c r="C96" i="1"/>
  <c r="B96" i="1" s="1"/>
  <c r="G81" i="1"/>
  <c r="C81" i="1"/>
  <c r="G79" i="1"/>
  <c r="K96" i="1"/>
  <c r="K95" i="1" s="1"/>
  <c r="J95" i="1"/>
  <c r="D95" i="1"/>
  <c r="E95" i="1"/>
  <c r="H95" i="1"/>
  <c r="I95" i="1"/>
  <c r="L95" i="1"/>
  <c r="M95" i="1"/>
  <c r="N95" i="1"/>
  <c r="C95" i="1"/>
  <c r="G87" i="1"/>
  <c r="G84" i="1"/>
  <c r="G78" i="1"/>
  <c r="G77" i="1"/>
  <c r="G75" i="1"/>
  <c r="G74" i="1"/>
  <c r="G68" i="1"/>
  <c r="B68" i="1"/>
  <c r="M61" i="1"/>
  <c r="N61" i="1"/>
  <c r="L61" i="1"/>
  <c r="J61" i="1"/>
  <c r="H61" i="1"/>
  <c r="I61" i="1"/>
  <c r="G61" i="1"/>
  <c r="E61" i="1"/>
  <c r="D61" i="1"/>
  <c r="C61" i="1"/>
  <c r="I57" i="1"/>
  <c r="H57" i="1"/>
  <c r="H52" i="1"/>
  <c r="G48" i="1"/>
  <c r="G47" i="1" s="1"/>
  <c r="G41" i="1"/>
  <c r="G32" i="1"/>
  <c r="G29" i="1"/>
  <c r="G28" i="1"/>
  <c r="G22" i="1"/>
  <c r="G23" i="1"/>
  <c r="G24" i="1"/>
  <c r="G21" i="1"/>
  <c r="G18" i="1"/>
  <c r="G16" i="1"/>
  <c r="N47" i="1"/>
  <c r="M47" i="1"/>
  <c r="J47" i="1"/>
  <c r="L47" i="1"/>
  <c r="H47" i="1"/>
  <c r="I47" i="1"/>
  <c r="L27" i="1"/>
  <c r="D47" i="1"/>
  <c r="E47" i="1"/>
  <c r="C47" i="1"/>
  <c r="G95" i="1" l="1"/>
  <c r="B95" i="1"/>
  <c r="L69" i="1"/>
  <c r="K61" i="1"/>
  <c r="K18" i="1"/>
  <c r="K16" i="1"/>
  <c r="K21" i="1"/>
  <c r="K27" i="1"/>
  <c r="B28" i="1"/>
  <c r="K22" i="1"/>
  <c r="K23" i="1"/>
  <c r="K24" i="1"/>
  <c r="F61" i="1" l="1"/>
  <c r="F57" i="1" l="1"/>
  <c r="H51" i="1" l="1"/>
  <c r="K47" i="1" l="1"/>
  <c r="B47" i="1"/>
  <c r="B48" i="1"/>
  <c r="F48" i="1" l="1"/>
  <c r="K62" i="1"/>
  <c r="F94" i="1"/>
  <c r="K94" i="1"/>
  <c r="B94" i="1"/>
  <c r="B89" i="1"/>
  <c r="K93" i="1" l="1"/>
  <c r="B93" i="1"/>
  <c r="M97" i="1" l="1"/>
  <c r="N97" i="1"/>
  <c r="L97" i="1"/>
  <c r="K97" i="1" s="1"/>
  <c r="J97" i="1"/>
  <c r="K98" i="1"/>
  <c r="F98" i="1"/>
  <c r="H97" i="1"/>
  <c r="I97" i="1"/>
  <c r="G97" i="1"/>
  <c r="F97" i="1" s="1"/>
  <c r="C97" i="1"/>
  <c r="D97" i="1"/>
  <c r="E97" i="1"/>
  <c r="B98" i="1"/>
  <c r="G64" i="1"/>
  <c r="F65" i="1"/>
  <c r="C69" i="1"/>
  <c r="D64" i="1"/>
  <c r="B65" i="1"/>
  <c r="M40" i="1"/>
  <c r="M34" i="1" s="1"/>
  <c r="M33" i="1" s="1"/>
  <c r="N40" i="1"/>
  <c r="N34" i="1" s="1"/>
  <c r="N33" i="1" s="1"/>
  <c r="L40" i="1"/>
  <c r="L34" i="1" s="1"/>
  <c r="K41" i="1"/>
  <c r="K40" i="1"/>
  <c r="L20" i="1"/>
  <c r="K20" i="1" s="1"/>
  <c r="J40" i="1"/>
  <c r="J34" i="1" s="1"/>
  <c r="J27" i="1"/>
  <c r="G27" i="1"/>
  <c r="F27" i="1" s="1"/>
  <c r="F52" i="1"/>
  <c r="K38" i="1"/>
  <c r="J38" i="1"/>
  <c r="F38" i="1"/>
  <c r="B38" i="1"/>
  <c r="I40" i="1"/>
  <c r="I34" i="1" s="1"/>
  <c r="I33" i="1" s="1"/>
  <c r="H40" i="1"/>
  <c r="H34" i="1" s="1"/>
  <c r="H33" i="1" s="1"/>
  <c r="G40" i="1"/>
  <c r="G34" i="1" s="1"/>
  <c r="F41" i="1"/>
  <c r="F40" i="1"/>
  <c r="B41" i="1"/>
  <c r="E40" i="1"/>
  <c r="D40" i="1"/>
  <c r="E34" i="1"/>
  <c r="E33" i="1" s="1"/>
  <c r="E42" i="1" s="1"/>
  <c r="D34" i="1"/>
  <c r="D33" i="1" s="1"/>
  <c r="D42" i="1" s="1"/>
  <c r="C40" i="1"/>
  <c r="C34" i="1" s="1"/>
  <c r="B29" i="1"/>
  <c r="C27" i="1"/>
  <c r="B27" i="1" s="1"/>
  <c r="B32" i="1"/>
  <c r="B64" i="1" l="1"/>
  <c r="B97" i="1"/>
  <c r="L33" i="1"/>
  <c r="K34" i="1"/>
  <c r="J33" i="1"/>
  <c r="G33" i="1"/>
  <c r="F34" i="1"/>
  <c r="F33" i="1"/>
  <c r="B34" i="1"/>
  <c r="C33" i="1"/>
  <c r="B33" i="1" s="1"/>
  <c r="B40" i="1"/>
  <c r="F28" i="1"/>
  <c r="G69" i="1" l="1"/>
  <c r="L45" i="1"/>
  <c r="L44" i="1" s="1"/>
  <c r="F47" i="1" l="1"/>
  <c r="F21" i="1"/>
  <c r="F22" i="1"/>
  <c r="F23" i="1"/>
  <c r="F24" i="1"/>
  <c r="K89" i="1" l="1"/>
  <c r="M15" i="1" l="1"/>
  <c r="M14" i="1" s="1"/>
  <c r="L15" i="1"/>
  <c r="N15" i="1"/>
  <c r="N14" i="1" s="1"/>
  <c r="J15" i="1"/>
  <c r="J14" i="1" s="1"/>
  <c r="H15" i="1"/>
  <c r="H14" i="1" s="1"/>
  <c r="G15" i="1"/>
  <c r="F16" i="1"/>
  <c r="I15" i="1"/>
  <c r="I14" i="1" s="1"/>
  <c r="E15" i="1"/>
  <c r="E14" i="1" s="1"/>
  <c r="D15" i="1"/>
  <c r="D14" i="1" s="1"/>
  <c r="C15" i="1"/>
  <c r="B16" i="1"/>
  <c r="K15" i="1" l="1"/>
  <c r="L14" i="1"/>
  <c r="K14" i="1" s="1"/>
  <c r="F15" i="1"/>
  <c r="B15" i="1"/>
  <c r="K33" i="1"/>
  <c r="G14" i="1"/>
  <c r="C14" i="1"/>
  <c r="J64" i="1"/>
  <c r="B14" i="1" l="1"/>
  <c r="F14" i="1"/>
  <c r="K29" i="1" l="1"/>
  <c r="K28" i="1"/>
  <c r="F29" i="1"/>
  <c r="K72" i="1" l="1"/>
  <c r="J72" i="1"/>
  <c r="F72" i="1"/>
  <c r="B72" i="1"/>
  <c r="K87" i="1" l="1"/>
  <c r="J86" i="1"/>
  <c r="J85" i="1" s="1"/>
  <c r="F87" i="1"/>
  <c r="D86" i="1"/>
  <c r="D85" i="1" s="1"/>
  <c r="E86" i="1"/>
  <c r="E85" i="1" s="1"/>
  <c r="G86" i="1"/>
  <c r="G85" i="1" s="1"/>
  <c r="H86" i="1"/>
  <c r="H85" i="1" s="1"/>
  <c r="I86" i="1"/>
  <c r="I85" i="1" s="1"/>
  <c r="L86" i="1"/>
  <c r="L85" i="1" s="1"/>
  <c r="M86" i="1"/>
  <c r="M85" i="1" s="1"/>
  <c r="N86" i="1"/>
  <c r="N85" i="1" s="1"/>
  <c r="C86" i="1"/>
  <c r="B86" i="1" s="1"/>
  <c r="B87" i="1"/>
  <c r="K84" i="1"/>
  <c r="F84" i="1"/>
  <c r="B84" i="1"/>
  <c r="D83" i="1"/>
  <c r="D82" i="1" s="1"/>
  <c r="E83" i="1"/>
  <c r="E82" i="1" s="1"/>
  <c r="G83" i="1"/>
  <c r="H83" i="1"/>
  <c r="H82" i="1" s="1"/>
  <c r="I83" i="1"/>
  <c r="I82" i="1" s="1"/>
  <c r="J83" i="1"/>
  <c r="J82" i="1" s="1"/>
  <c r="L83" i="1"/>
  <c r="L82" i="1" s="1"/>
  <c r="M83" i="1"/>
  <c r="M82" i="1" s="1"/>
  <c r="N83" i="1"/>
  <c r="N82" i="1" s="1"/>
  <c r="C83" i="1"/>
  <c r="C82" i="1" s="1"/>
  <c r="K78" i="1"/>
  <c r="F78" i="1"/>
  <c r="B78" i="1"/>
  <c r="K81" i="1"/>
  <c r="J80" i="1"/>
  <c r="F81" i="1"/>
  <c r="D80" i="1"/>
  <c r="E80" i="1"/>
  <c r="G80" i="1"/>
  <c r="H80" i="1"/>
  <c r="I80" i="1"/>
  <c r="L80" i="1"/>
  <c r="M80" i="1"/>
  <c r="N80" i="1"/>
  <c r="B79" i="1"/>
  <c r="K79" i="1"/>
  <c r="F79" i="1"/>
  <c r="B77" i="1"/>
  <c r="F77" i="1"/>
  <c r="K77" i="1"/>
  <c r="J76" i="1"/>
  <c r="G76" i="1"/>
  <c r="D76" i="1"/>
  <c r="E76" i="1"/>
  <c r="H76" i="1"/>
  <c r="I76" i="1"/>
  <c r="L76" i="1"/>
  <c r="M76" i="1"/>
  <c r="N76" i="1"/>
  <c r="C76" i="1"/>
  <c r="K75" i="1"/>
  <c r="K74" i="1"/>
  <c r="J69" i="1"/>
  <c r="F75" i="1"/>
  <c r="F74" i="1"/>
  <c r="D69" i="1"/>
  <c r="B69" i="1" s="1"/>
  <c r="E69" i="1"/>
  <c r="H69" i="1"/>
  <c r="I69" i="1"/>
  <c r="M69" i="1"/>
  <c r="K69" i="1" s="1"/>
  <c r="N69" i="1"/>
  <c r="B75" i="1"/>
  <c r="B74" i="1"/>
  <c r="K68" i="1"/>
  <c r="J67" i="1"/>
  <c r="J63" i="1" s="1"/>
  <c r="F68" i="1"/>
  <c r="D67" i="1"/>
  <c r="E67" i="1"/>
  <c r="G67" i="1"/>
  <c r="H67" i="1"/>
  <c r="I67" i="1"/>
  <c r="L67" i="1"/>
  <c r="M67" i="1"/>
  <c r="N67" i="1"/>
  <c r="C67" i="1"/>
  <c r="M64" i="1"/>
  <c r="L64" i="1"/>
  <c r="H64" i="1"/>
  <c r="K66" i="1"/>
  <c r="K65" i="1"/>
  <c r="F66" i="1"/>
  <c r="E64" i="1"/>
  <c r="B66" i="1"/>
  <c r="I64" i="1"/>
  <c r="N64" i="1"/>
  <c r="N63" i="1" l="1"/>
  <c r="N99" i="1" s="1"/>
  <c r="D63" i="1"/>
  <c r="D99" i="1" s="1"/>
  <c r="I63" i="1"/>
  <c r="I99" i="1" s="1"/>
  <c r="E63" i="1"/>
  <c r="E99" i="1" s="1"/>
  <c r="H63" i="1"/>
  <c r="H99" i="1" s="1"/>
  <c r="J99" i="1"/>
  <c r="L63" i="1"/>
  <c r="L99" i="1" s="1"/>
  <c r="G63" i="1"/>
  <c r="M63" i="1"/>
  <c r="M99" i="1" s="1"/>
  <c r="B67" i="1"/>
  <c r="B61" i="1"/>
  <c r="F83" i="1"/>
  <c r="C80" i="1"/>
  <c r="C63" i="1" s="1"/>
  <c r="B81" i="1"/>
  <c r="F80" i="1"/>
  <c r="F85" i="1"/>
  <c r="K64" i="1"/>
  <c r="F67" i="1"/>
  <c r="F76" i="1"/>
  <c r="K85" i="1"/>
  <c r="K82" i="1"/>
  <c r="F64" i="1"/>
  <c r="K86" i="1"/>
  <c r="G82" i="1"/>
  <c r="F82" i="1" s="1"/>
  <c r="B82" i="1"/>
  <c r="K67" i="1"/>
  <c r="K80" i="1"/>
  <c r="B83" i="1"/>
  <c r="F86" i="1"/>
  <c r="K83" i="1"/>
  <c r="K76" i="1"/>
  <c r="C85" i="1"/>
  <c r="B85" i="1" s="1"/>
  <c r="F69" i="1"/>
  <c r="B76" i="1"/>
  <c r="C56" i="1"/>
  <c r="C55" i="1" s="1"/>
  <c r="C54" i="1" s="1"/>
  <c r="M17" i="1"/>
  <c r="N17" i="1"/>
  <c r="L17" i="1"/>
  <c r="F18" i="1"/>
  <c r="L56" i="1"/>
  <c r="L55" i="1" s="1"/>
  <c r="L54" i="1" s="1"/>
  <c r="N56" i="1"/>
  <c r="N55" i="1" s="1"/>
  <c r="N54" i="1" s="1"/>
  <c r="M56" i="1"/>
  <c r="M55" i="1" s="1"/>
  <c r="K57" i="1"/>
  <c r="K53" i="1"/>
  <c r="K52" i="1"/>
  <c r="M51" i="1"/>
  <c r="K51" i="1" s="1"/>
  <c r="N51" i="1"/>
  <c r="L51" i="1"/>
  <c r="K48" i="1"/>
  <c r="K46" i="1"/>
  <c r="K32" i="1"/>
  <c r="L31" i="1"/>
  <c r="K31" i="1" s="1"/>
  <c r="L26" i="1"/>
  <c r="J56" i="1"/>
  <c r="J55" i="1" s="1"/>
  <c r="J54" i="1" s="1"/>
  <c r="J58" i="1" s="1"/>
  <c r="J45" i="1"/>
  <c r="J44" i="1" s="1"/>
  <c r="J31" i="1"/>
  <c r="J30" i="1" s="1"/>
  <c r="J20" i="1"/>
  <c r="J19" i="1" s="1"/>
  <c r="J17" i="1"/>
  <c r="I56" i="1"/>
  <c r="I55" i="1" s="1"/>
  <c r="I54" i="1" s="1"/>
  <c r="H56" i="1"/>
  <c r="F56" i="1" s="1"/>
  <c r="I51" i="1"/>
  <c r="I58" i="1" s="1"/>
  <c r="F53" i="1"/>
  <c r="H44" i="1"/>
  <c r="I44" i="1"/>
  <c r="G45" i="1"/>
  <c r="F46" i="1"/>
  <c r="H17" i="1"/>
  <c r="H13" i="1" s="1"/>
  <c r="I17" i="1"/>
  <c r="I13" i="1" s="1"/>
  <c r="G17" i="1"/>
  <c r="F32" i="1"/>
  <c r="G31" i="1"/>
  <c r="F31" i="1" s="1"/>
  <c r="G26" i="1"/>
  <c r="G20" i="1"/>
  <c r="G19" i="1" s="1"/>
  <c r="F19" i="1" s="1"/>
  <c r="B52" i="1"/>
  <c r="E51" i="1"/>
  <c r="D51" i="1"/>
  <c r="B51" i="1" s="1"/>
  <c r="E56" i="1"/>
  <c r="E55" i="1" s="1"/>
  <c r="E54" i="1" s="1"/>
  <c r="D56" i="1"/>
  <c r="B56" i="1" s="1"/>
  <c r="B57" i="1"/>
  <c r="D45" i="1"/>
  <c r="E45" i="1"/>
  <c r="C45" i="1"/>
  <c r="B46" i="1"/>
  <c r="C31" i="1"/>
  <c r="B31" i="1" s="1"/>
  <c r="C20" i="1"/>
  <c r="C19" i="1" s="1"/>
  <c r="D17" i="1"/>
  <c r="E17" i="1"/>
  <c r="B18" i="1"/>
  <c r="C17" i="1"/>
  <c r="B22" i="1"/>
  <c r="B23" i="1"/>
  <c r="B24" i="1"/>
  <c r="B21" i="1"/>
  <c r="C99" i="1" l="1"/>
  <c r="B99" i="1" s="1"/>
  <c r="K99" i="1"/>
  <c r="G99" i="1"/>
  <c r="F99" i="1" s="1"/>
  <c r="B80" i="1"/>
  <c r="F45" i="1"/>
  <c r="G44" i="1"/>
  <c r="F44" i="1" s="1"/>
  <c r="J13" i="1"/>
  <c r="F63" i="1"/>
  <c r="B45" i="1"/>
  <c r="C44" i="1"/>
  <c r="C43" i="1" s="1"/>
  <c r="G13" i="1"/>
  <c r="K63" i="1"/>
  <c r="F51" i="1"/>
  <c r="B17" i="1"/>
  <c r="C13" i="1"/>
  <c r="D44" i="1"/>
  <c r="D43" i="1" s="1"/>
  <c r="D49" i="1" s="1"/>
  <c r="F13" i="1"/>
  <c r="K45" i="1"/>
  <c r="K44" i="1"/>
  <c r="K17" i="1"/>
  <c r="K56" i="1"/>
  <c r="N58" i="1"/>
  <c r="N59" i="1" s="1"/>
  <c r="I59" i="1"/>
  <c r="L58" i="1"/>
  <c r="M54" i="1"/>
  <c r="M58" i="1" s="1"/>
  <c r="K58" i="1" s="1"/>
  <c r="K55" i="1"/>
  <c r="F17" i="1"/>
  <c r="L30" i="1"/>
  <c r="L25" i="1" s="1"/>
  <c r="K26" i="1"/>
  <c r="L19" i="1"/>
  <c r="L13" i="1" s="1"/>
  <c r="L42" i="1" s="1"/>
  <c r="E58" i="1"/>
  <c r="E59" i="1" s="1"/>
  <c r="C26" i="1"/>
  <c r="B26" i="1" s="1"/>
  <c r="J26" i="1"/>
  <c r="J25" i="1" s="1"/>
  <c r="C30" i="1"/>
  <c r="B30" i="1" s="1"/>
  <c r="H55" i="1"/>
  <c r="G30" i="1"/>
  <c r="F30" i="1" s="1"/>
  <c r="F26" i="1"/>
  <c r="F20" i="1"/>
  <c r="D55" i="1"/>
  <c r="E44" i="1"/>
  <c r="E43" i="1" s="1"/>
  <c r="E49" i="1" s="1"/>
  <c r="B19" i="1"/>
  <c r="B20" i="1"/>
  <c r="H54" i="1" l="1"/>
  <c r="H58" i="1" s="1"/>
  <c r="F58" i="1" s="1"/>
  <c r="F55" i="1"/>
  <c r="K19" i="1"/>
  <c r="J42" i="1"/>
  <c r="K30" i="1"/>
  <c r="B43" i="1"/>
  <c r="K25" i="1"/>
  <c r="L43" i="1"/>
  <c r="K43" i="1" s="1"/>
  <c r="G43" i="1"/>
  <c r="B63" i="1"/>
  <c r="G25" i="1"/>
  <c r="F25" i="1" s="1"/>
  <c r="K54" i="1"/>
  <c r="C25" i="1"/>
  <c r="B25" i="1" s="1"/>
  <c r="J43" i="1"/>
  <c r="J49" i="1" s="1"/>
  <c r="B55" i="1"/>
  <c r="D54" i="1"/>
  <c r="B44" i="1"/>
  <c r="B13" i="1"/>
  <c r="H59" i="1" l="1"/>
  <c r="K13" i="1"/>
  <c r="G42" i="1"/>
  <c r="G49" i="1" s="1"/>
  <c r="G59" i="1" s="1"/>
  <c r="F59" i="1" s="1"/>
  <c r="C42" i="1"/>
  <c r="B42" i="1" s="1"/>
  <c r="F43" i="1"/>
  <c r="M59" i="1"/>
  <c r="B54" i="1"/>
  <c r="D58" i="1"/>
  <c r="F54" i="1"/>
  <c r="J59" i="1"/>
  <c r="F42" i="1" l="1"/>
  <c r="L49" i="1"/>
  <c r="K42" i="1"/>
  <c r="C49" i="1"/>
  <c r="B49" i="1" s="1"/>
  <c r="F49" i="1"/>
  <c r="B58" i="1"/>
  <c r="D59" i="1"/>
  <c r="C59" i="1" l="1"/>
  <c r="B59" i="1" s="1"/>
  <c r="L59" i="1"/>
  <c r="K59" i="1" s="1"/>
  <c r="K49" i="1"/>
</calcChain>
</file>

<file path=xl/sharedStrings.xml><?xml version="1.0" encoding="utf-8"?>
<sst xmlns="http://schemas.openxmlformats.org/spreadsheetml/2006/main" count="134" uniqueCount="96">
  <si>
    <t>Найменування</t>
  </si>
  <si>
    <t>в тому числі</t>
  </si>
  <si>
    <t>загальний фонд</t>
  </si>
  <si>
    <t>спеціальний фонд</t>
  </si>
  <si>
    <t>ДОХОДИ</t>
  </si>
  <si>
    <t>Загальний фонд</t>
  </si>
  <si>
    <t>Податкові надходження, в тому числі:</t>
  </si>
  <si>
    <t>Місцеві податки</t>
  </si>
  <si>
    <t>Податок на майно</t>
  </si>
  <si>
    <t>Податок на нерухоме майно, відмінне від земельної ділянки, сплачений юридичними особами, які є власниками об'єктів житлової нерухомості</t>
  </si>
  <si>
    <t>Податок на нерухоме майно, відмінне від земельної ділянки, сплачений фізичними особами, які є власниками об'єктів житлової нерухомості</t>
  </si>
  <si>
    <t>Податок на нерухоме майно, відмінне від земельної ділянки, сплачений фізичними особами, які є власниками об'єктів нежитлової нерухомості</t>
  </si>
  <si>
    <t>Податок на нерухоме майно, відмінне від земельної ділянки, сплачений юридичними особами, які є власниками об'єктів нежитлової нерухомості</t>
  </si>
  <si>
    <t>Неподаткові надходження, в тому числі:</t>
  </si>
  <si>
    <t>Доходи від власності та підприємницької діяльності</t>
  </si>
  <si>
    <t>Інші надходження</t>
  </si>
  <si>
    <t>Адміністративні штрафи та інші санкції</t>
  </si>
  <si>
    <t>Адміністративні збори та платежі, доходи від некомерційної господарської діяльності</t>
  </si>
  <si>
    <t>Плата за надання адміністративних послуг</t>
  </si>
  <si>
    <t>Плата за надання інших адміністративних послуг</t>
  </si>
  <si>
    <t>Всього доходів загального фонду (власних  та закріплених)</t>
  </si>
  <si>
    <t>Офіційні трансферти:</t>
  </si>
  <si>
    <t>Від органів державного управління</t>
  </si>
  <si>
    <t>Дотації з місцевих бюджетів іншим місцевим бюджетам</t>
  </si>
  <si>
    <t>Інші дотації з місцевого бюджету</t>
  </si>
  <si>
    <t>Субвенції з місцевих бюджетів іншим місцевим бюджетам</t>
  </si>
  <si>
    <t>Інші субвенції з місцевого бюджету</t>
  </si>
  <si>
    <t>Разом по загальному фонду доходів бюджету</t>
  </si>
  <si>
    <t>Спеціальний фонд</t>
  </si>
  <si>
    <t>Власні надходження бюджетних установ</t>
  </si>
  <si>
    <t>Інші джерела власних надходжень бюджетних установ</t>
  </si>
  <si>
    <t>Разом по спеціальному фонду</t>
  </si>
  <si>
    <t>Всього доходів</t>
  </si>
  <si>
    <t>ВИДАТКИ</t>
  </si>
  <si>
    <t>Державне управління - всього, в тому числі:</t>
  </si>
  <si>
    <t>Соціальний захист та соціальне забезпечення - всього, в тому числі:</t>
  </si>
  <si>
    <t>Заклади і заходи з питань дітей та їх соціального захисту</t>
  </si>
  <si>
    <t>Заходи державної політики з питань дітей та їх соціального захисту</t>
  </si>
  <si>
    <t>Заходи державної політики із забезпечення рівних прав та можливостей жінок і чоловіків</t>
  </si>
  <si>
    <t>Заходи державної політики з питань сім'ї</t>
  </si>
  <si>
    <t>Здійснення заходів та реалізація проектів на виконання Державної цільової соціальної програми "Молодь України"</t>
  </si>
  <si>
    <t>Інші заклади та заходи</t>
  </si>
  <si>
    <t>Інші заходи у сфері соціального захисту і соціального забезпечення</t>
  </si>
  <si>
    <t>Культура і мистецтво - всього, в тому числі:</t>
  </si>
  <si>
    <t>Інші заклади та заходи в галузі культури і мистецтва</t>
  </si>
  <si>
    <t>Інші заходи в галузі культури і мистецтва</t>
  </si>
  <si>
    <t>Фізична культура і спорт -  всього, в тому числі:</t>
  </si>
  <si>
    <t>Інші заходи з розвитку фізичної культури та спорту</t>
  </si>
  <si>
    <t>Житлово-комунальне господарство  -  всього, в тому числі:</t>
  </si>
  <si>
    <t>Організація благоустрою населених пунктів</t>
  </si>
  <si>
    <t>Разом видатків</t>
  </si>
  <si>
    <t>Внутрішні податки на товари та послуги</t>
  </si>
  <si>
    <t>грн.</t>
  </si>
  <si>
    <t>Реалізація державної політики у молодіжній сфері</t>
  </si>
  <si>
    <t>Оздоровлення та відпочинок дітей (крім заходів з оздоровлення дітей, що здійснюються за рахунок коштів на оздоровлення громадян, які постраждали внаслідок Чорнобильської катастрофи)</t>
  </si>
  <si>
    <t>Забезпечення діяльності місцевих центрів фізичного здоров'я населення "Спорт для всіх" та проведення фізкультурно-масових заходів серед населення регіону</t>
  </si>
  <si>
    <t>2                                                                                                                                                                                          Продовження додатка</t>
  </si>
  <si>
    <t>Акцизний податок з реалізації суб'єктами господарювання роздрібної торгівлі підакцизних товарів</t>
  </si>
  <si>
    <t>Надання соціальних гарантій фізичним особам, які надають соціальні послуги громадянам похилого віку, особам з інвалідністю, дітям з інвалідністю, хворим, які не здатні до самообслуговування і потребують сторонньої допомоги</t>
  </si>
  <si>
    <t>Надання соціальних та реабілітаційних послуг громадянам похилого віку, особам з інвалідністю, дітям з інвалідністю в установах соціального обслуговування</t>
  </si>
  <si>
    <r>
      <rPr>
        <b/>
        <i/>
        <sz val="7"/>
        <rFont val="Times New Roman"/>
        <family val="1"/>
        <charset val="204"/>
      </rPr>
      <t>у т.ч.  бюджет розвитку</t>
    </r>
  </si>
  <si>
    <t xml:space="preserve">Адміністративні штрафи та штрафні санкції за порушення законодавства у сфері виробництва та обігу алкогольних напоїв та тютюнових виробів </t>
  </si>
  <si>
    <t>Рентна плата та плата за використання інших природних ресурсів</t>
  </si>
  <si>
    <t xml:space="preserve">Рентна плата за спеціальне використання лісових ресурсів </t>
  </si>
  <si>
    <t xml:space="preserve">Рентна плата за спеціальне використання лісових ресурсів (крім рентної плати за спеціальне використання лісових ресурсів в частині деревини, заготовленої в порядку рубок головного користування) </t>
  </si>
  <si>
    <t>Надання реабілітаційних послуг особам з інвалідністю та дітям з інвалідністю</t>
  </si>
  <si>
    <t>Здійснення соціальної роботи з вразливими категоріями населення</t>
  </si>
  <si>
    <t>Надходження від плати за послуги, що надаються бюджетними установами згідно із законодавством</t>
  </si>
  <si>
    <t>Доходи від операцій з капіталом</t>
  </si>
  <si>
    <t xml:space="preserve">Надходження від продажу основного капіталу  </t>
  </si>
  <si>
    <t xml:space="preserve">Кошти від реалізації скарбів, майна, одержаного державою або територіальною громадою в порядку спадкування чи дарування, безхазяйного майна, знахідок, а також валютних цінностей і грошових коштів, власники яких невідомі </t>
  </si>
  <si>
    <t>Кошти від реалізації безхазяйного майна, знахідок, спадкового майна, майна, одержаного територіальною громадою в порядку спадкування чи дарування, а також валютні цінності і грошові кошти, власники яких невідомі</t>
  </si>
  <si>
    <t>3                                                                                                                                                                                           Продовження додатка</t>
  </si>
  <si>
    <t>Резервний фонд</t>
  </si>
  <si>
    <t>Інша діяльність - всього, в тому числі:</t>
  </si>
  <si>
    <t>Будівництво та регіональний розвиток - всього, в тому числі:</t>
  </si>
  <si>
    <t>Будівництво об'єктів житлово-комунального господарства</t>
  </si>
  <si>
    <t xml:space="preserve">Керуюча справами виконкому районної у місті ради                                                                                     </t>
  </si>
  <si>
    <t>Забезпечення соціальними послугами за місцем проживання громадян, які не здатні до самообслуговування у зв'язку з похилим віком, хворобою, інвалідністю</t>
  </si>
  <si>
    <t xml:space="preserve">      районної у місті ради</t>
  </si>
  <si>
    <t xml:space="preserve">      до рішення виконкому</t>
  </si>
  <si>
    <t>ПИСЬМОВИЙ   ЗВІТ</t>
  </si>
  <si>
    <t>План на 2021 рік</t>
  </si>
  <si>
    <t>Уточнений план на 2021 рік</t>
  </si>
  <si>
    <t>Уточнений план загального фонду на  I квартал  2021 року</t>
  </si>
  <si>
    <t>Виконано за   I квартал  2021 року</t>
  </si>
  <si>
    <t>Керівництво і управління у відповідній сфері у містах (місті Києві), селищах, селах, територіальних громадах</t>
  </si>
  <si>
    <t>Реалізація Національної програми інформатизації</t>
  </si>
  <si>
    <t>Зв'язок, телекомунікації та інформатика - всього, в тому числі:</t>
  </si>
  <si>
    <t>Реалізація державних та місцевих житлових програм</t>
  </si>
  <si>
    <t>Інша діяльність щодо забезпечення житлом громадян</t>
  </si>
  <si>
    <t>Інша діяльність у сфері житлово-комунального господарства</t>
  </si>
  <si>
    <t>Надія Жильченко</t>
  </si>
  <si>
    <t xml:space="preserve">      від          квітня 2021 року  № </t>
  </si>
  <si>
    <t>щодо  виконання  бюджету  Саксаганського  району  у місті  Кривий  Ріг  за  I  квартал  2021  року</t>
  </si>
  <si>
    <r>
      <t xml:space="preserve">      Додаток                </t>
    </r>
    <r>
      <rPr>
        <b/>
        <sz val="14"/>
        <rFont val="Times New Roman"/>
        <family val="1"/>
        <charset val="204"/>
      </rPr>
      <t xml:space="preserve"> ПРОЄКТ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</si>
</sst>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3" x14ac:knownFonts="1">
    <font>
      <sz val="10"/>
      <color rgb="FF000000"/>
      <name val="Times New Roman"/>
      <charset val="204"/>
    </font>
    <font>
      <sz val="10"/>
      <color rgb="FF000000"/>
      <name val="Times New Roman"/>
      <family val="1"/>
      <charset val="204"/>
    </font>
    <font>
      <sz val="7.5"/>
      <name val="Times New Roman"/>
      <family val="1"/>
      <charset val="204"/>
    </font>
    <font>
      <b/>
      <i/>
      <sz val="5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b/>
      <i/>
      <sz val="5.5"/>
      <name val="Times New Roman"/>
      <family val="1"/>
      <charset val="204"/>
    </font>
    <font>
      <sz val="5.5"/>
      <name val="Times New Roman"/>
      <family val="1"/>
      <charset val="204"/>
    </font>
    <font>
      <sz val="6.5"/>
      <color rgb="FF000000"/>
      <name val="Times New Roman"/>
      <family val="1"/>
      <charset val="204"/>
    </font>
    <font>
      <b/>
      <sz val="7.5"/>
      <color rgb="FF000000"/>
      <name val="Times New Roman"/>
      <family val="1"/>
      <charset val="204"/>
    </font>
    <font>
      <sz val="7.5"/>
      <color rgb="FF000000"/>
      <name val="Times New Roman"/>
      <family val="1"/>
      <charset val="204"/>
    </font>
    <font>
      <b/>
      <i/>
      <sz val="7.5"/>
      <color rgb="FF000000"/>
      <name val="Times New Roman"/>
      <family val="1"/>
      <charset val="204"/>
    </font>
    <font>
      <b/>
      <sz val="7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8"/>
      <name val="Times New Roman"/>
      <family val="1"/>
      <charset val="204"/>
    </font>
    <font>
      <b/>
      <i/>
      <sz val="7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9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7"/>
      <color rgb="FF000000"/>
      <name val="Times New Roman"/>
      <family val="1"/>
      <charset val="204"/>
    </font>
    <font>
      <sz val="7"/>
      <name val="Times New Roman"/>
      <family val="1"/>
      <charset val="204"/>
    </font>
    <font>
      <b/>
      <i/>
      <sz val="9"/>
      <name val="Times New Roman"/>
      <family val="1"/>
      <charset val="204"/>
    </font>
    <font>
      <b/>
      <sz val="8"/>
      <name val="Times New Roman"/>
      <family val="1"/>
      <charset val="204"/>
    </font>
    <font>
      <b/>
      <i/>
      <sz val="8.5"/>
      <name val="Times New Roman"/>
      <family val="1"/>
      <charset val="204"/>
    </font>
    <font>
      <b/>
      <sz val="8.5"/>
      <name val="Times New Roman"/>
      <family val="1"/>
      <charset val="204"/>
    </font>
    <font>
      <sz val="8.5"/>
      <name val="Times New Roman"/>
      <family val="1"/>
      <charset val="204"/>
    </font>
    <font>
      <b/>
      <i/>
      <sz val="10"/>
      <color rgb="FF000000"/>
      <name val="Times New Roman"/>
      <family val="1"/>
      <charset val="204"/>
    </font>
    <font>
      <sz val="14"/>
      <name val="Times New Roman"/>
      <family val="1"/>
      <charset val="204"/>
    </font>
    <font>
      <sz val="12"/>
      <name val="Times New Roman"/>
      <family val="1"/>
      <charset val="204"/>
    </font>
    <font>
      <b/>
      <i/>
      <sz val="7.5"/>
      <name val="Times New Roman"/>
      <family val="1"/>
      <charset val="204"/>
    </font>
    <font>
      <b/>
      <sz val="13"/>
      <name val="Times New Roman"/>
      <family val="1"/>
      <charset val="204"/>
    </font>
    <font>
      <sz val="13"/>
      <color rgb="FF000000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1">
    <xf numFmtId="0" fontId="0" fillId="0" borderId="0"/>
  </cellStyleXfs>
  <cellXfs count="88">
    <xf numFmtId="0" fontId="0" fillId="0" borderId="0" xfId="0" applyFill="1" applyBorder="1" applyAlignment="1">
      <alignment horizontal="left" vertical="top"/>
    </xf>
    <xf numFmtId="0" fontId="1" fillId="0" borderId="0" xfId="0" applyFont="1" applyFill="1" applyBorder="1" applyAlignment="1">
      <alignment horizontal="left" wrapText="1"/>
    </xf>
    <xf numFmtId="0" fontId="1" fillId="0" borderId="0" xfId="0" applyFont="1" applyFill="1" applyBorder="1" applyAlignment="1">
      <alignment horizontal="left" vertical="top"/>
    </xf>
    <xf numFmtId="0" fontId="1" fillId="0" borderId="1" xfId="0" applyFont="1" applyFill="1" applyBorder="1" applyAlignment="1">
      <alignment horizontal="left" vertical="top" wrapText="1" indent="38"/>
    </xf>
    <xf numFmtId="0" fontId="1" fillId="0" borderId="2" xfId="0" applyFont="1" applyFill="1" applyBorder="1" applyAlignment="1">
      <alignment horizontal="left" wrapText="1"/>
    </xf>
    <xf numFmtId="0" fontId="2" fillId="0" borderId="0" xfId="0" applyFont="1" applyFill="1" applyBorder="1" applyAlignment="1">
      <alignment vertical="top" wrapText="1"/>
    </xf>
    <xf numFmtId="0" fontId="5" fillId="0" borderId="8" xfId="0" applyFont="1" applyFill="1" applyBorder="1" applyAlignment="1">
      <alignment horizontal="left" vertical="top" wrapText="1"/>
    </xf>
    <xf numFmtId="4" fontId="3" fillId="0" borderId="8" xfId="0" applyNumberFormat="1" applyFont="1" applyFill="1" applyBorder="1" applyAlignment="1">
      <alignment horizontal="right" vertical="top" shrinkToFit="1"/>
    </xf>
    <xf numFmtId="2" fontId="3" fillId="0" borderId="8" xfId="0" applyNumberFormat="1" applyFont="1" applyFill="1" applyBorder="1" applyAlignment="1">
      <alignment horizontal="right" vertical="top" shrinkToFit="1"/>
    </xf>
    <xf numFmtId="0" fontId="1" fillId="0" borderId="0" xfId="0" applyFont="1" applyFill="1" applyBorder="1" applyAlignment="1">
      <alignment horizontal="left" vertical="top" wrapText="1" indent="38"/>
    </xf>
    <xf numFmtId="0" fontId="6" fillId="0" borderId="0" xfId="0" applyFont="1" applyFill="1" applyBorder="1" applyAlignment="1">
      <alignment horizontal="left" vertical="top" wrapText="1"/>
    </xf>
    <xf numFmtId="0" fontId="7" fillId="0" borderId="0" xfId="0" applyFont="1" applyFill="1" applyBorder="1" applyAlignment="1">
      <alignment horizontal="left" vertical="top" wrapText="1"/>
    </xf>
    <xf numFmtId="4" fontId="7" fillId="0" borderId="0" xfId="0" applyNumberFormat="1" applyFont="1" applyFill="1" applyBorder="1" applyAlignment="1">
      <alignment horizontal="right" vertical="center" shrinkToFit="1"/>
    </xf>
    <xf numFmtId="2" fontId="7" fillId="0" borderId="0" xfId="0" applyNumberFormat="1" applyFont="1" applyFill="1" applyBorder="1" applyAlignment="1">
      <alignment horizontal="right" vertical="center" shrinkToFit="1"/>
    </xf>
    <xf numFmtId="0" fontId="7" fillId="0" borderId="0" xfId="0" applyFont="1" applyFill="1" applyBorder="1" applyAlignment="1">
      <alignment horizontal="left" vertical="center" wrapText="1"/>
    </xf>
    <xf numFmtId="4" fontId="8" fillId="0" borderId="2" xfId="0" applyNumberFormat="1" applyFont="1" applyFill="1" applyBorder="1" applyAlignment="1">
      <alignment horizontal="right" vertical="center" shrinkToFit="1"/>
    </xf>
    <xf numFmtId="0" fontId="4" fillId="0" borderId="0" xfId="0" applyFont="1" applyFill="1" applyBorder="1" applyAlignment="1">
      <alignment vertical="top" wrapText="1"/>
    </xf>
    <xf numFmtId="0" fontId="12" fillId="0" borderId="0" xfId="0" applyFont="1" applyFill="1" applyBorder="1" applyAlignment="1">
      <alignment horizontal="left" vertical="top"/>
    </xf>
    <xf numFmtId="4" fontId="1" fillId="0" borderId="1" xfId="0" applyNumberFormat="1" applyFont="1" applyFill="1" applyBorder="1" applyAlignment="1">
      <alignment horizontal="left" vertical="top" wrapText="1" indent="38"/>
    </xf>
    <xf numFmtId="4" fontId="4" fillId="0" borderId="1" xfId="0" applyNumberFormat="1" applyFont="1" applyFill="1" applyBorder="1" applyAlignment="1">
      <alignment horizontal="left" vertical="top" wrapText="1" indent="38"/>
    </xf>
    <xf numFmtId="4" fontId="9" fillId="0" borderId="2" xfId="0" applyNumberFormat="1" applyFont="1" applyFill="1" applyBorder="1" applyAlignment="1">
      <alignment horizontal="right" vertical="center" wrapText="1"/>
    </xf>
    <xf numFmtId="4" fontId="8" fillId="3" borderId="2" xfId="0" applyNumberFormat="1" applyFont="1" applyFill="1" applyBorder="1" applyAlignment="1">
      <alignment horizontal="right" vertical="center" shrinkToFit="1"/>
    </xf>
    <xf numFmtId="4" fontId="10" fillId="3" borderId="2" xfId="0" applyNumberFormat="1" applyFont="1" applyFill="1" applyBorder="1" applyAlignment="1">
      <alignment horizontal="right" vertical="center" shrinkToFit="1"/>
    </xf>
    <xf numFmtId="0" fontId="15" fillId="0" borderId="0" xfId="0" applyFont="1" applyFill="1" applyBorder="1" applyAlignment="1">
      <alignment horizontal="left" vertical="center"/>
    </xf>
    <xf numFmtId="0" fontId="17" fillId="0" borderId="0" xfId="0" applyFont="1" applyFill="1" applyBorder="1" applyAlignment="1">
      <alignment horizontal="left" vertical="top"/>
    </xf>
    <xf numFmtId="0" fontId="19" fillId="0" borderId="0" xfId="0" applyFont="1" applyFill="1" applyBorder="1" applyAlignment="1">
      <alignment horizontal="left" vertical="top" wrapText="1"/>
    </xf>
    <xf numFmtId="4" fontId="9" fillId="0" borderId="0" xfId="0" applyNumberFormat="1" applyFont="1" applyFill="1" applyBorder="1" applyAlignment="1">
      <alignment horizontal="right" vertical="center" wrapText="1"/>
    </xf>
    <xf numFmtId="4" fontId="9" fillId="0" borderId="0" xfId="0" applyNumberFormat="1" applyFont="1" applyFill="1" applyBorder="1" applyAlignment="1">
      <alignment horizontal="right" vertical="center" shrinkToFit="1"/>
    </xf>
    <xf numFmtId="0" fontId="11" fillId="0" borderId="2" xfId="0" applyFont="1" applyFill="1" applyBorder="1" applyAlignment="1">
      <alignment horizontal="center" vertical="center" wrapText="1"/>
    </xf>
    <xf numFmtId="0" fontId="20" fillId="3" borderId="2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center" vertical="center"/>
    </xf>
    <xf numFmtId="0" fontId="18" fillId="0" borderId="2" xfId="0" applyFont="1" applyFill="1" applyBorder="1" applyAlignment="1">
      <alignment horizontal="center" vertical="center" wrapText="1"/>
    </xf>
    <xf numFmtId="4" fontId="1" fillId="0" borderId="0" xfId="0" applyNumberFormat="1" applyFont="1" applyFill="1" applyBorder="1" applyAlignment="1">
      <alignment horizontal="left" vertical="top" wrapText="1" indent="38"/>
    </xf>
    <xf numFmtId="4" fontId="10" fillId="0" borderId="2" xfId="0" applyNumberFormat="1" applyFont="1" applyFill="1" applyBorder="1" applyAlignment="1">
      <alignment horizontal="right" vertical="center" shrinkToFit="1"/>
    </xf>
    <xf numFmtId="2" fontId="8" fillId="3" borderId="2" xfId="0" applyNumberFormat="1" applyFont="1" applyFill="1" applyBorder="1" applyAlignment="1">
      <alignment horizontal="right" vertical="center" shrinkToFit="1"/>
    </xf>
    <xf numFmtId="0" fontId="4" fillId="0" borderId="0" xfId="0" applyFont="1" applyFill="1" applyBorder="1" applyAlignment="1">
      <alignment horizontal="left" vertical="top"/>
    </xf>
    <xf numFmtId="4" fontId="8" fillId="3" borderId="3" xfId="0" applyNumberFormat="1" applyFont="1" applyFill="1" applyBorder="1" applyAlignment="1">
      <alignment horizontal="right" vertical="center" shrinkToFit="1"/>
    </xf>
    <xf numFmtId="2" fontId="8" fillId="3" borderId="3" xfId="0" applyNumberFormat="1" applyFont="1" applyFill="1" applyBorder="1" applyAlignment="1">
      <alignment horizontal="right" vertical="center" shrinkToFit="1"/>
    </xf>
    <xf numFmtId="0" fontId="22" fillId="0" borderId="2" xfId="0" applyFont="1" applyFill="1" applyBorder="1" applyAlignment="1">
      <alignment horizontal="left" vertical="center" wrapText="1"/>
    </xf>
    <xf numFmtId="0" fontId="23" fillId="3" borderId="3" xfId="0" applyFont="1" applyFill="1" applyBorder="1" applyAlignment="1">
      <alignment horizontal="left" vertical="center" wrapText="1"/>
    </xf>
    <xf numFmtId="0" fontId="23" fillId="3" borderId="2" xfId="0" applyFont="1" applyFill="1" applyBorder="1" applyAlignment="1">
      <alignment horizontal="left" vertical="center" wrapText="1"/>
    </xf>
    <xf numFmtId="0" fontId="22" fillId="3" borderId="2" xfId="0" applyFont="1" applyFill="1" applyBorder="1" applyAlignment="1">
      <alignment horizontal="left" vertical="center" wrapText="1"/>
    </xf>
    <xf numFmtId="0" fontId="23" fillId="0" borderId="2" xfId="0" applyFont="1" applyFill="1" applyBorder="1" applyAlignment="1">
      <alignment horizontal="center" vertical="center" wrapText="1"/>
    </xf>
    <xf numFmtId="0" fontId="23" fillId="0" borderId="2" xfId="0" applyFont="1" applyFill="1" applyBorder="1" applyAlignment="1">
      <alignment horizontal="center" vertical="top" wrapText="1"/>
    </xf>
    <xf numFmtId="4" fontId="25" fillId="0" borderId="8" xfId="0" applyNumberFormat="1" applyFont="1" applyFill="1" applyBorder="1" applyAlignment="1">
      <alignment horizontal="right" vertical="top" shrinkToFit="1"/>
    </xf>
    <xf numFmtId="0" fontId="27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/>
    </xf>
    <xf numFmtId="4" fontId="9" fillId="0" borderId="2" xfId="0" applyNumberFormat="1" applyFont="1" applyFill="1" applyBorder="1" applyAlignment="1">
      <alignment horizontal="right" vertical="center" shrinkToFit="1"/>
    </xf>
    <xf numFmtId="0" fontId="23" fillId="0" borderId="9" xfId="0" applyFont="1" applyFill="1" applyBorder="1" applyAlignment="1">
      <alignment horizontal="left" vertical="center" wrapText="1"/>
    </xf>
    <xf numFmtId="2" fontId="8" fillId="0" borderId="9" xfId="0" applyNumberFormat="1" applyFont="1" applyFill="1" applyBorder="1" applyAlignment="1">
      <alignment horizontal="right" vertical="center" shrinkToFit="1"/>
    </xf>
    <xf numFmtId="0" fontId="24" fillId="0" borderId="9" xfId="0" applyFont="1" applyFill="1" applyBorder="1" applyAlignment="1">
      <alignment horizontal="left" vertical="center" wrapText="1"/>
    </xf>
    <xf numFmtId="2" fontId="9" fillId="0" borderId="9" xfId="0" applyNumberFormat="1" applyFont="1" applyFill="1" applyBorder="1" applyAlignment="1">
      <alignment horizontal="right" vertical="center" shrinkToFit="1"/>
    </xf>
    <xf numFmtId="0" fontId="23" fillId="0" borderId="11" xfId="0" applyFont="1" applyFill="1" applyBorder="1" applyAlignment="1">
      <alignment horizontal="left" vertical="center" wrapText="1"/>
    </xf>
    <xf numFmtId="4" fontId="8" fillId="0" borderId="4" xfId="0" applyNumberFormat="1" applyFont="1" applyFill="1" applyBorder="1" applyAlignment="1">
      <alignment horizontal="right" vertical="center" shrinkToFit="1"/>
    </xf>
    <xf numFmtId="0" fontId="24" fillId="0" borderId="10" xfId="0" applyFont="1" applyFill="1" applyBorder="1" applyAlignment="1">
      <alignment horizontal="left" vertical="center" wrapText="1"/>
    </xf>
    <xf numFmtId="2" fontId="9" fillId="0" borderId="2" xfId="0" applyNumberFormat="1" applyFont="1" applyFill="1" applyBorder="1" applyAlignment="1">
      <alignment horizontal="right" vertical="center" shrinkToFit="1"/>
    </xf>
    <xf numFmtId="0" fontId="23" fillId="0" borderId="2" xfId="0" applyFont="1" applyFill="1" applyBorder="1" applyAlignment="1">
      <alignment horizontal="left" vertical="center" wrapText="1"/>
    </xf>
    <xf numFmtId="2" fontId="8" fillId="0" borderId="2" xfId="0" applyNumberFormat="1" applyFont="1" applyFill="1" applyBorder="1" applyAlignment="1">
      <alignment horizontal="right" vertical="center" shrinkToFit="1"/>
    </xf>
    <xf numFmtId="0" fontId="24" fillId="0" borderId="2" xfId="0" applyFont="1" applyFill="1" applyBorder="1" applyAlignment="1">
      <alignment horizontal="left" vertical="center" wrapText="1"/>
    </xf>
    <xf numFmtId="0" fontId="9" fillId="0" borderId="2" xfId="0" applyFont="1" applyFill="1" applyBorder="1" applyAlignment="1">
      <alignment horizontal="right" vertical="center" wrapText="1"/>
    </xf>
    <xf numFmtId="4" fontId="9" fillId="0" borderId="4" xfId="0" applyNumberFormat="1" applyFont="1" applyFill="1" applyBorder="1" applyAlignment="1">
      <alignment horizontal="right" vertical="center" shrinkToFit="1"/>
    </xf>
    <xf numFmtId="0" fontId="24" fillId="0" borderId="4" xfId="0" applyFont="1" applyFill="1" applyBorder="1" applyAlignment="1">
      <alignment horizontal="left" vertical="center" wrapText="1"/>
    </xf>
    <xf numFmtId="4" fontId="18" fillId="0" borderId="0" xfId="0" applyNumberFormat="1" applyFont="1" applyFill="1" applyBorder="1" applyAlignment="1">
      <alignment horizontal="left" vertical="top"/>
    </xf>
    <xf numFmtId="4" fontId="8" fillId="0" borderId="9" xfId="0" applyNumberFormat="1" applyFont="1" applyFill="1" applyBorder="1" applyAlignment="1">
      <alignment horizontal="right" vertical="center" shrinkToFit="1"/>
    </xf>
    <xf numFmtId="0" fontId="26" fillId="0" borderId="0" xfId="0" applyFont="1" applyFill="1" applyBorder="1" applyAlignment="1">
      <alignment vertical="center" wrapText="1"/>
    </xf>
    <xf numFmtId="0" fontId="25" fillId="0" borderId="0" xfId="0" applyFont="1" applyFill="1" applyBorder="1" applyAlignment="1">
      <alignment horizontal="left" vertical="top"/>
    </xf>
    <xf numFmtId="4" fontId="19" fillId="0" borderId="0" xfId="0" applyNumberFormat="1" applyFont="1" applyFill="1" applyBorder="1" applyAlignment="1">
      <alignment vertical="center" wrapText="1"/>
    </xf>
    <xf numFmtId="4" fontId="9" fillId="0" borderId="9" xfId="0" applyNumberFormat="1" applyFont="1" applyFill="1" applyBorder="1" applyAlignment="1">
      <alignment horizontal="right" vertical="center" shrinkToFit="1"/>
    </xf>
    <xf numFmtId="4" fontId="2" fillId="0" borderId="2" xfId="0" applyNumberFormat="1" applyFont="1" applyFill="1" applyBorder="1" applyAlignment="1">
      <alignment horizontal="right" vertical="center" shrinkToFit="1"/>
    </xf>
    <xf numFmtId="4" fontId="28" fillId="3" borderId="2" xfId="0" applyNumberFormat="1" applyFont="1" applyFill="1" applyBorder="1" applyAlignment="1">
      <alignment horizontal="right" vertical="center" shrinkToFit="1"/>
    </xf>
    <xf numFmtId="0" fontId="26" fillId="0" borderId="0" xfId="0" applyFont="1" applyFill="1" applyBorder="1" applyAlignment="1">
      <alignment horizontal="left" vertical="center"/>
    </xf>
    <xf numFmtId="4" fontId="26" fillId="0" borderId="0" xfId="0" applyNumberFormat="1" applyFont="1" applyFill="1" applyBorder="1" applyAlignment="1">
      <alignment horizontal="left" vertical="center"/>
    </xf>
    <xf numFmtId="0" fontId="26" fillId="0" borderId="0" xfId="0" applyFont="1" applyFill="1" applyBorder="1" applyAlignment="1">
      <alignment vertical="center"/>
    </xf>
    <xf numFmtId="0" fontId="32" fillId="0" borderId="0" xfId="0" applyFont="1" applyFill="1" applyBorder="1" applyAlignment="1">
      <alignment horizontal="left" vertical="center"/>
    </xf>
    <xf numFmtId="0" fontId="26" fillId="0" borderId="0" xfId="0" applyFont="1" applyFill="1" applyBorder="1" applyAlignment="1">
      <alignment horizontal="left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 wrapText="1"/>
    </xf>
    <xf numFmtId="0" fontId="16" fillId="0" borderId="0" xfId="0" applyFont="1" applyFill="1" applyBorder="1" applyAlignment="1">
      <alignment horizontal="right" vertical="top" wrapText="1"/>
    </xf>
    <xf numFmtId="0" fontId="21" fillId="0" borderId="3" xfId="0" applyFont="1" applyFill="1" applyBorder="1" applyAlignment="1">
      <alignment horizontal="center" vertical="center" wrapText="1"/>
    </xf>
    <xf numFmtId="0" fontId="21" fillId="0" borderId="4" xfId="0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11" fillId="0" borderId="6" xfId="0" applyFont="1" applyFill="1" applyBorder="1" applyAlignment="1">
      <alignment horizontal="center" vertical="center" wrapText="1"/>
    </xf>
    <xf numFmtId="0" fontId="11" fillId="0" borderId="7" xfId="0" applyFont="1" applyFill="1" applyBorder="1" applyAlignment="1">
      <alignment horizontal="center" vertical="center" wrapText="1"/>
    </xf>
    <xf numFmtId="0" fontId="26" fillId="0" borderId="0" xfId="0" applyFont="1" applyFill="1" applyBorder="1" applyAlignment="1">
      <alignment horizontal="left" wrapText="1"/>
    </xf>
    <xf numFmtId="0" fontId="29" fillId="0" borderId="0" xfId="0" applyFont="1" applyFill="1" applyBorder="1" applyAlignment="1">
      <alignment horizontal="center" vertical="top" wrapText="1"/>
    </xf>
    <xf numFmtId="0" fontId="30" fillId="0" borderId="0" xfId="0" applyFont="1" applyFill="1" applyBorder="1" applyAlignment="1">
      <alignment horizontal="center" vertical="top" wrapText="1"/>
    </xf>
    <xf numFmtId="0" fontId="13" fillId="2" borderId="1" xfId="0" applyFont="1" applyFill="1" applyBorder="1" applyAlignment="1">
      <alignment horizontal="right" vertical="center" wrapText="1"/>
    </xf>
    <xf numFmtId="0" fontId="16" fillId="0" borderId="1" xfId="0" applyFont="1" applyFill="1" applyBorder="1" applyAlignment="1">
      <alignment horizontal="righ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66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08"/>
  <sheetViews>
    <sheetView tabSelected="1" view="pageBreakPreview" topLeftCell="A100" zoomScale="120" zoomScaleNormal="140" zoomScaleSheetLayoutView="120" workbookViewId="0">
      <selection activeCell="D107" sqref="D107"/>
    </sheetView>
  </sheetViews>
  <sheetFormatPr defaultRowHeight="12.75" x14ac:dyDescent="0.2"/>
  <cols>
    <col min="1" max="1" width="43" style="2" customWidth="1"/>
    <col min="2" max="2" width="11.6640625" style="2" customWidth="1"/>
    <col min="3" max="3" width="11.5" style="2" customWidth="1"/>
    <col min="4" max="4" width="11.33203125" style="2" customWidth="1"/>
    <col min="5" max="5" width="10.33203125" style="2" customWidth="1"/>
    <col min="6" max="6" width="12.5" style="2" customWidth="1"/>
    <col min="7" max="7" width="12.6640625" style="2" customWidth="1"/>
    <col min="8" max="8" width="11.5" style="2" customWidth="1"/>
    <col min="9" max="9" width="11.83203125" style="2" customWidth="1"/>
    <col min="10" max="10" width="14.1640625" style="2" customWidth="1"/>
    <col min="11" max="11" width="10.83203125" style="2" customWidth="1"/>
    <col min="12" max="12" width="12" style="2" customWidth="1"/>
    <col min="13" max="13" width="11.33203125" style="2" customWidth="1"/>
    <col min="14" max="14" width="11" style="2" customWidth="1"/>
    <col min="15" max="16384" width="9.33203125" style="2"/>
  </cols>
  <sheetData>
    <row r="1" spans="1:14" ht="15.75" customHeigh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83" t="s">
        <v>95</v>
      </c>
      <c r="L1" s="83"/>
      <c r="M1" s="83"/>
      <c r="N1" s="83"/>
    </row>
    <row r="2" spans="1:14" ht="16.5" customHeight="1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83" t="s">
        <v>80</v>
      </c>
      <c r="L2" s="83"/>
      <c r="M2" s="83"/>
      <c r="N2" s="83"/>
    </row>
    <row r="3" spans="1:14" ht="16.5" customHeight="1" x14ac:dyDescent="0.3">
      <c r="A3" s="1"/>
      <c r="B3" s="1"/>
      <c r="C3" s="1"/>
      <c r="D3" s="1"/>
      <c r="E3" s="1"/>
      <c r="F3" s="1"/>
      <c r="G3" s="1"/>
      <c r="H3" s="1"/>
      <c r="I3" s="1"/>
      <c r="J3" s="1"/>
      <c r="K3" s="83" t="s">
        <v>79</v>
      </c>
      <c r="L3" s="83"/>
      <c r="M3" s="83"/>
      <c r="N3" s="83"/>
    </row>
    <row r="4" spans="1:14" ht="17.25" customHeight="1" x14ac:dyDescent="0.3">
      <c r="B4" s="5"/>
      <c r="C4" s="5"/>
      <c r="D4" s="5"/>
      <c r="E4" s="5"/>
      <c r="F4" s="5"/>
      <c r="G4" s="5"/>
      <c r="H4" s="5"/>
      <c r="I4" s="5"/>
      <c r="J4" s="5"/>
      <c r="K4" s="83" t="s">
        <v>93</v>
      </c>
      <c r="L4" s="83"/>
      <c r="M4" s="83"/>
      <c r="N4" s="83"/>
    </row>
    <row r="5" spans="1:14" ht="24" customHeight="1" x14ac:dyDescent="0.2">
      <c r="B5" s="5"/>
      <c r="C5" s="5"/>
      <c r="D5" s="5"/>
      <c r="E5" s="5"/>
      <c r="F5" s="5"/>
      <c r="G5" s="5"/>
      <c r="H5" s="5"/>
      <c r="I5" s="5"/>
      <c r="J5" s="5"/>
      <c r="K5" s="5"/>
      <c r="L5" s="16"/>
      <c r="M5" s="16"/>
      <c r="N5" s="16"/>
    </row>
    <row r="6" spans="1:14" ht="17.25" customHeight="1" x14ac:dyDescent="0.2">
      <c r="A6" s="84" t="s">
        <v>81</v>
      </c>
      <c r="B6" s="84"/>
      <c r="C6" s="84"/>
      <c r="D6" s="84"/>
      <c r="E6" s="84"/>
      <c r="F6" s="84"/>
      <c r="G6" s="84"/>
      <c r="H6" s="84"/>
      <c r="I6" s="84"/>
      <c r="J6" s="84"/>
      <c r="K6" s="84"/>
      <c r="L6" s="84"/>
      <c r="M6" s="84"/>
      <c r="N6" s="84"/>
    </row>
    <row r="7" spans="1:14" ht="19.5" customHeight="1" x14ac:dyDescent="0.2">
      <c r="A7" s="84" t="s">
        <v>94</v>
      </c>
      <c r="B7" s="85"/>
      <c r="C7" s="85"/>
      <c r="D7" s="85"/>
      <c r="E7" s="85"/>
      <c r="F7" s="85"/>
      <c r="G7" s="85"/>
      <c r="H7" s="85"/>
      <c r="I7" s="85"/>
      <c r="J7" s="85"/>
      <c r="K7" s="85"/>
      <c r="L7" s="85"/>
      <c r="M7" s="85"/>
      <c r="N7" s="85"/>
    </row>
    <row r="8" spans="1:14" ht="9" customHeight="1" x14ac:dyDescent="0.2">
      <c r="A8" s="32"/>
      <c r="B8" s="9"/>
      <c r="C8" s="3"/>
      <c r="D8" s="3"/>
      <c r="E8" s="3"/>
      <c r="F8" s="32"/>
      <c r="G8" s="18"/>
      <c r="H8" s="3"/>
      <c r="I8" s="19"/>
      <c r="J8" s="9"/>
      <c r="K8" s="32"/>
      <c r="L8" s="3"/>
      <c r="M8" s="86" t="s">
        <v>52</v>
      </c>
      <c r="N8" s="86"/>
    </row>
    <row r="9" spans="1:14" s="30" customFormat="1" ht="10.5" customHeight="1" x14ac:dyDescent="0.2">
      <c r="A9" s="78" t="s">
        <v>0</v>
      </c>
      <c r="B9" s="75" t="s">
        <v>82</v>
      </c>
      <c r="C9" s="80" t="s">
        <v>1</v>
      </c>
      <c r="D9" s="81"/>
      <c r="E9" s="82"/>
      <c r="F9" s="75" t="s">
        <v>83</v>
      </c>
      <c r="G9" s="80" t="s">
        <v>1</v>
      </c>
      <c r="H9" s="81"/>
      <c r="I9" s="82"/>
      <c r="J9" s="75" t="s">
        <v>84</v>
      </c>
      <c r="K9" s="75" t="s">
        <v>85</v>
      </c>
      <c r="L9" s="80" t="s">
        <v>1</v>
      </c>
      <c r="M9" s="81"/>
      <c r="N9" s="82"/>
    </row>
    <row r="10" spans="1:14" s="30" customFormat="1" ht="32.25" customHeight="1" x14ac:dyDescent="0.2">
      <c r="A10" s="79"/>
      <c r="B10" s="76"/>
      <c r="C10" s="28" t="s">
        <v>2</v>
      </c>
      <c r="D10" s="28" t="s">
        <v>3</v>
      </c>
      <c r="E10" s="31" t="s">
        <v>60</v>
      </c>
      <c r="F10" s="76"/>
      <c r="G10" s="28" t="s">
        <v>2</v>
      </c>
      <c r="H10" s="28" t="s">
        <v>3</v>
      </c>
      <c r="I10" s="31" t="s">
        <v>60</v>
      </c>
      <c r="J10" s="76"/>
      <c r="K10" s="76"/>
      <c r="L10" s="28" t="s">
        <v>2</v>
      </c>
      <c r="M10" s="28" t="s">
        <v>3</v>
      </c>
      <c r="N10" s="31" t="s">
        <v>60</v>
      </c>
    </row>
    <row r="11" spans="1:14" ht="12.75" customHeight="1" x14ac:dyDescent="0.2">
      <c r="A11" s="43" t="s">
        <v>4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</row>
    <row r="12" spans="1:14" ht="13.5" customHeight="1" x14ac:dyDescent="0.2">
      <c r="A12" s="38" t="s">
        <v>5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</row>
    <row r="13" spans="1:14" ht="10.5" customHeight="1" x14ac:dyDescent="0.2">
      <c r="A13" s="39" t="s">
        <v>6</v>
      </c>
      <c r="B13" s="36">
        <f t="shared" ref="B13:B21" si="0">C13</f>
        <v>45495500</v>
      </c>
      <c r="C13" s="36">
        <f>C14+C17+C19</f>
        <v>45495500</v>
      </c>
      <c r="D13" s="37">
        <v>0</v>
      </c>
      <c r="E13" s="37">
        <v>0</v>
      </c>
      <c r="F13" s="36">
        <f>G13+H13</f>
        <v>45495500</v>
      </c>
      <c r="G13" s="36">
        <f>G14+G17+G19</f>
        <v>45495500</v>
      </c>
      <c r="H13" s="21">
        <f t="shared" ref="H13:I13" si="1">H17+H19</f>
        <v>0</v>
      </c>
      <c r="I13" s="21">
        <f t="shared" si="1"/>
        <v>0</v>
      </c>
      <c r="J13" s="21">
        <f>J14+J17+J19</f>
        <v>9508500</v>
      </c>
      <c r="K13" s="21">
        <f>L13</f>
        <v>9685098.5300000012</v>
      </c>
      <c r="L13" s="21">
        <f>L17+L19+L14</f>
        <v>9685098.5300000012</v>
      </c>
      <c r="M13" s="21">
        <v>0</v>
      </c>
      <c r="N13" s="21">
        <v>0</v>
      </c>
    </row>
    <row r="14" spans="1:14" s="17" customFormat="1" ht="23.25" customHeight="1" x14ac:dyDescent="0.2">
      <c r="A14" s="48" t="s">
        <v>62</v>
      </c>
      <c r="B14" s="63">
        <f>C14+D14</f>
        <v>1500</v>
      </c>
      <c r="C14" s="63">
        <f t="shared" ref="C14:E15" si="2">C15</f>
        <v>1500</v>
      </c>
      <c r="D14" s="49">
        <f t="shared" si="2"/>
        <v>0</v>
      </c>
      <c r="E14" s="49">
        <f t="shared" si="2"/>
        <v>0</v>
      </c>
      <c r="F14" s="63">
        <f>G14+H14</f>
        <v>1500</v>
      </c>
      <c r="G14" s="63">
        <f t="shared" ref="G14:J15" si="3">G15</f>
        <v>1500</v>
      </c>
      <c r="H14" s="49">
        <f t="shared" si="3"/>
        <v>0</v>
      </c>
      <c r="I14" s="49">
        <f t="shared" si="3"/>
        <v>0</v>
      </c>
      <c r="J14" s="49">
        <f t="shared" si="3"/>
        <v>0</v>
      </c>
      <c r="K14" s="15">
        <f>L14+M14</f>
        <v>0</v>
      </c>
      <c r="L14" s="15">
        <f t="shared" ref="L14:N15" si="4">L15</f>
        <v>0</v>
      </c>
      <c r="M14" s="15">
        <f t="shared" si="4"/>
        <v>0</v>
      </c>
      <c r="N14" s="15">
        <f t="shared" si="4"/>
        <v>0</v>
      </c>
    </row>
    <row r="15" spans="1:14" s="17" customFormat="1" ht="24" customHeight="1" x14ac:dyDescent="0.2">
      <c r="A15" s="48" t="s">
        <v>63</v>
      </c>
      <c r="B15" s="63">
        <f>C15+D15</f>
        <v>1500</v>
      </c>
      <c r="C15" s="63">
        <f t="shared" si="2"/>
        <v>1500</v>
      </c>
      <c r="D15" s="49">
        <f t="shared" si="2"/>
        <v>0</v>
      </c>
      <c r="E15" s="49">
        <f t="shared" si="2"/>
        <v>0</v>
      </c>
      <c r="F15" s="63">
        <f>G15+H15</f>
        <v>1500</v>
      </c>
      <c r="G15" s="63">
        <f t="shared" si="3"/>
        <v>1500</v>
      </c>
      <c r="H15" s="49">
        <f t="shared" si="3"/>
        <v>0</v>
      </c>
      <c r="I15" s="49">
        <f t="shared" si="3"/>
        <v>0</v>
      </c>
      <c r="J15" s="49">
        <f t="shared" si="3"/>
        <v>0</v>
      </c>
      <c r="K15" s="15">
        <f>L15+M15</f>
        <v>0</v>
      </c>
      <c r="L15" s="15">
        <f t="shared" si="4"/>
        <v>0</v>
      </c>
      <c r="M15" s="15">
        <f t="shared" si="4"/>
        <v>0</v>
      </c>
      <c r="N15" s="15">
        <f t="shared" si="4"/>
        <v>0</v>
      </c>
    </row>
    <row r="16" spans="1:14" ht="49.5" customHeight="1" x14ac:dyDescent="0.2">
      <c r="A16" s="50" t="s">
        <v>64</v>
      </c>
      <c r="B16" s="67">
        <f>C16+D16</f>
        <v>1500</v>
      </c>
      <c r="C16" s="67">
        <v>1500</v>
      </c>
      <c r="D16" s="51">
        <v>0</v>
      </c>
      <c r="E16" s="51">
        <v>0</v>
      </c>
      <c r="F16" s="67">
        <f>G16+H16</f>
        <v>1500</v>
      </c>
      <c r="G16" s="67">
        <f>C16</f>
        <v>1500</v>
      </c>
      <c r="H16" s="51">
        <v>0</v>
      </c>
      <c r="I16" s="51">
        <v>0</v>
      </c>
      <c r="J16" s="51">
        <v>0</v>
      </c>
      <c r="K16" s="47">
        <f>L16</f>
        <v>0</v>
      </c>
      <c r="L16" s="47">
        <v>0</v>
      </c>
      <c r="M16" s="47"/>
      <c r="N16" s="47">
        <v>0</v>
      </c>
    </row>
    <row r="17" spans="1:14" s="17" customFormat="1" ht="10.5" customHeight="1" x14ac:dyDescent="0.2">
      <c r="A17" s="52" t="s">
        <v>51</v>
      </c>
      <c r="B17" s="53">
        <f t="shared" si="0"/>
        <v>29088000</v>
      </c>
      <c r="C17" s="53">
        <f>C18</f>
        <v>29088000</v>
      </c>
      <c r="D17" s="53">
        <f t="shared" ref="D17:E17" si="5">D18</f>
        <v>0</v>
      </c>
      <c r="E17" s="53">
        <f t="shared" si="5"/>
        <v>0</v>
      </c>
      <c r="F17" s="53">
        <f>G17+H17</f>
        <v>29088000</v>
      </c>
      <c r="G17" s="53">
        <f>G18</f>
        <v>29088000</v>
      </c>
      <c r="H17" s="15">
        <f t="shared" ref="H17:I17" si="6">H18</f>
        <v>0</v>
      </c>
      <c r="I17" s="15">
        <f t="shared" si="6"/>
        <v>0</v>
      </c>
      <c r="J17" s="15">
        <f>J18</f>
        <v>6600000</v>
      </c>
      <c r="K17" s="15">
        <f t="shared" ref="K17:K19" si="7">L17</f>
        <v>6710676.0099999998</v>
      </c>
      <c r="L17" s="15">
        <f>L18</f>
        <v>6710676.0099999998</v>
      </c>
      <c r="M17" s="15">
        <f t="shared" ref="M17:N17" si="8">M18</f>
        <v>0</v>
      </c>
      <c r="N17" s="15">
        <f t="shared" si="8"/>
        <v>0</v>
      </c>
    </row>
    <row r="18" spans="1:14" ht="24" customHeight="1" x14ac:dyDescent="0.2">
      <c r="A18" s="54" t="s">
        <v>57</v>
      </c>
      <c r="B18" s="47">
        <f t="shared" si="0"/>
        <v>29088000</v>
      </c>
      <c r="C18" s="47">
        <v>29088000</v>
      </c>
      <c r="D18" s="55">
        <v>0</v>
      </c>
      <c r="E18" s="55">
        <v>0</v>
      </c>
      <c r="F18" s="47">
        <f>G18</f>
        <v>29088000</v>
      </c>
      <c r="G18" s="47">
        <f>C18</f>
        <v>29088000</v>
      </c>
      <c r="H18" s="55">
        <v>0</v>
      </c>
      <c r="I18" s="55">
        <v>0</v>
      </c>
      <c r="J18" s="47">
        <v>6600000</v>
      </c>
      <c r="K18" s="47">
        <f>L18</f>
        <v>6710676.0099999998</v>
      </c>
      <c r="L18" s="47">
        <v>6710676.0099999998</v>
      </c>
      <c r="M18" s="47">
        <v>0</v>
      </c>
      <c r="N18" s="47">
        <v>0</v>
      </c>
    </row>
    <row r="19" spans="1:14" ht="12" customHeight="1" x14ac:dyDescent="0.2">
      <c r="A19" s="56" t="s">
        <v>7</v>
      </c>
      <c r="B19" s="15">
        <f t="shared" si="0"/>
        <v>16406000</v>
      </c>
      <c r="C19" s="15">
        <f>C20</f>
        <v>16406000</v>
      </c>
      <c r="D19" s="57">
        <v>0</v>
      </c>
      <c r="E19" s="57">
        <v>0</v>
      </c>
      <c r="F19" s="15">
        <f>G19+H19</f>
        <v>16406000</v>
      </c>
      <c r="G19" s="15">
        <f>G20</f>
        <v>16406000</v>
      </c>
      <c r="H19" s="57">
        <v>0</v>
      </c>
      <c r="I19" s="57">
        <v>0</v>
      </c>
      <c r="J19" s="15">
        <f>J20</f>
        <v>2908500</v>
      </c>
      <c r="K19" s="15">
        <f t="shared" si="7"/>
        <v>2974422.5200000005</v>
      </c>
      <c r="L19" s="15">
        <f>L20</f>
        <v>2974422.5200000005</v>
      </c>
      <c r="M19" s="15">
        <v>0</v>
      </c>
      <c r="N19" s="15">
        <v>0</v>
      </c>
    </row>
    <row r="20" spans="1:14" ht="11.25" customHeight="1" x14ac:dyDescent="0.2">
      <c r="A20" s="56" t="s">
        <v>8</v>
      </c>
      <c r="B20" s="15">
        <f t="shared" si="0"/>
        <v>16406000</v>
      </c>
      <c r="C20" s="15">
        <f>SUM(C21:C24)</f>
        <v>16406000</v>
      </c>
      <c r="D20" s="57">
        <v>0</v>
      </c>
      <c r="E20" s="57">
        <v>0</v>
      </c>
      <c r="F20" s="15">
        <f>G20+H20</f>
        <v>16406000</v>
      </c>
      <c r="G20" s="15">
        <f>SUM(G21:G24)</f>
        <v>16406000</v>
      </c>
      <c r="H20" s="57">
        <v>0</v>
      </c>
      <c r="I20" s="57">
        <v>0</v>
      </c>
      <c r="J20" s="15">
        <f>SUM(J21:J24)</f>
        <v>2908500</v>
      </c>
      <c r="K20" s="15">
        <f>L20</f>
        <v>2974422.5200000005</v>
      </c>
      <c r="L20" s="15">
        <f>SUM(L21:L24)</f>
        <v>2974422.5200000005</v>
      </c>
      <c r="M20" s="15">
        <v>0</v>
      </c>
      <c r="N20" s="15">
        <v>0</v>
      </c>
    </row>
    <row r="21" spans="1:14" ht="35.25" customHeight="1" x14ac:dyDescent="0.2">
      <c r="A21" s="58" t="s">
        <v>9</v>
      </c>
      <c r="B21" s="47">
        <f t="shared" si="0"/>
        <v>85000</v>
      </c>
      <c r="C21" s="47">
        <v>85000</v>
      </c>
      <c r="D21" s="55">
        <v>0</v>
      </c>
      <c r="E21" s="55">
        <v>0</v>
      </c>
      <c r="F21" s="47">
        <f>G21</f>
        <v>85000</v>
      </c>
      <c r="G21" s="47">
        <f>C21</f>
        <v>85000</v>
      </c>
      <c r="H21" s="55">
        <v>0</v>
      </c>
      <c r="I21" s="59">
        <v>0</v>
      </c>
      <c r="J21" s="20">
        <v>14000</v>
      </c>
      <c r="K21" s="47">
        <f>L21</f>
        <v>18218.43</v>
      </c>
      <c r="L21" s="47">
        <v>18218.43</v>
      </c>
      <c r="M21" s="47">
        <v>0</v>
      </c>
      <c r="N21" s="47">
        <v>0</v>
      </c>
    </row>
    <row r="22" spans="1:14" ht="35.25" customHeight="1" x14ac:dyDescent="0.2">
      <c r="A22" s="58" t="s">
        <v>10</v>
      </c>
      <c r="B22" s="47">
        <f t="shared" ref="B22:B24" si="9">C22</f>
        <v>494000</v>
      </c>
      <c r="C22" s="47">
        <v>494000</v>
      </c>
      <c r="D22" s="55">
        <v>0</v>
      </c>
      <c r="E22" s="55">
        <v>0</v>
      </c>
      <c r="F22" s="47">
        <f t="shared" ref="F22:F24" si="10">G22</f>
        <v>494000</v>
      </c>
      <c r="G22" s="47">
        <f t="shared" ref="G22:G24" si="11">C22</f>
        <v>494000</v>
      </c>
      <c r="H22" s="55">
        <v>0</v>
      </c>
      <c r="I22" s="59">
        <v>0</v>
      </c>
      <c r="J22" s="20">
        <v>37500</v>
      </c>
      <c r="K22" s="47">
        <f t="shared" ref="K22:K24" si="12">L22</f>
        <v>26507.040000000001</v>
      </c>
      <c r="L22" s="47">
        <v>26507.040000000001</v>
      </c>
      <c r="M22" s="47">
        <v>0</v>
      </c>
      <c r="N22" s="47">
        <v>0</v>
      </c>
    </row>
    <row r="23" spans="1:14" ht="33.75" customHeight="1" x14ac:dyDescent="0.2">
      <c r="A23" s="58" t="s">
        <v>11</v>
      </c>
      <c r="B23" s="47">
        <f t="shared" si="9"/>
        <v>2907000</v>
      </c>
      <c r="C23" s="47">
        <v>2907000</v>
      </c>
      <c r="D23" s="55">
        <v>0</v>
      </c>
      <c r="E23" s="55">
        <v>0</v>
      </c>
      <c r="F23" s="47">
        <f t="shared" si="10"/>
        <v>2907000</v>
      </c>
      <c r="G23" s="47">
        <f t="shared" si="11"/>
        <v>2907000</v>
      </c>
      <c r="H23" s="55">
        <v>0</v>
      </c>
      <c r="I23" s="59">
        <v>0</v>
      </c>
      <c r="J23" s="20">
        <v>377000</v>
      </c>
      <c r="K23" s="47">
        <f t="shared" si="12"/>
        <v>453007.56</v>
      </c>
      <c r="L23" s="47">
        <v>453007.56</v>
      </c>
      <c r="M23" s="47">
        <v>0</v>
      </c>
      <c r="N23" s="47">
        <v>0</v>
      </c>
    </row>
    <row r="24" spans="1:14" ht="33.75" customHeight="1" x14ac:dyDescent="0.2">
      <c r="A24" s="58" t="s">
        <v>12</v>
      </c>
      <c r="B24" s="47">
        <f t="shared" si="9"/>
        <v>12920000</v>
      </c>
      <c r="C24" s="47">
        <v>12920000</v>
      </c>
      <c r="D24" s="55">
        <v>0</v>
      </c>
      <c r="E24" s="55">
        <v>0</v>
      </c>
      <c r="F24" s="47">
        <f t="shared" si="10"/>
        <v>12920000</v>
      </c>
      <c r="G24" s="47">
        <f t="shared" si="11"/>
        <v>12920000</v>
      </c>
      <c r="H24" s="55">
        <v>0</v>
      </c>
      <c r="I24" s="59">
        <v>0</v>
      </c>
      <c r="J24" s="20">
        <v>2480000</v>
      </c>
      <c r="K24" s="47">
        <f t="shared" si="12"/>
        <v>2476689.4900000002</v>
      </c>
      <c r="L24" s="47">
        <v>2476689.4900000002</v>
      </c>
      <c r="M24" s="47">
        <v>0</v>
      </c>
      <c r="N24" s="47">
        <v>0</v>
      </c>
    </row>
    <row r="25" spans="1:14" ht="10.5" customHeight="1" x14ac:dyDescent="0.2">
      <c r="A25" s="40" t="s">
        <v>13</v>
      </c>
      <c r="B25" s="21">
        <f>C25+D25</f>
        <v>284300</v>
      </c>
      <c r="C25" s="21">
        <f>C26+C30</f>
        <v>284300</v>
      </c>
      <c r="D25" s="34">
        <v>0</v>
      </c>
      <c r="E25" s="34">
        <v>0</v>
      </c>
      <c r="F25" s="21">
        <f t="shared" ref="F25:F46" si="13">G25</f>
        <v>284300</v>
      </c>
      <c r="G25" s="21">
        <f>G26+G30</f>
        <v>284300</v>
      </c>
      <c r="H25" s="34">
        <v>0</v>
      </c>
      <c r="I25" s="34">
        <v>0</v>
      </c>
      <c r="J25" s="21">
        <f>J26+J30</f>
        <v>69600</v>
      </c>
      <c r="K25" s="21">
        <f t="shared" ref="K25:K30" si="14">L25</f>
        <v>72729.33</v>
      </c>
      <c r="L25" s="21">
        <f>L26+L30</f>
        <v>72729.33</v>
      </c>
      <c r="M25" s="21">
        <v>0</v>
      </c>
      <c r="N25" s="21">
        <v>0</v>
      </c>
    </row>
    <row r="26" spans="1:14" ht="21" customHeight="1" x14ac:dyDescent="0.2">
      <c r="A26" s="56" t="s">
        <v>14</v>
      </c>
      <c r="B26" s="15">
        <f t="shared" ref="B26:B31" si="15">C26</f>
        <v>170300</v>
      </c>
      <c r="C26" s="15">
        <f>C27</f>
        <v>170300</v>
      </c>
      <c r="D26" s="57">
        <v>0</v>
      </c>
      <c r="E26" s="57">
        <v>0</v>
      </c>
      <c r="F26" s="15">
        <f t="shared" si="13"/>
        <v>170300</v>
      </c>
      <c r="G26" s="15">
        <f>G27</f>
        <v>170300</v>
      </c>
      <c r="H26" s="57">
        <v>0</v>
      </c>
      <c r="I26" s="57">
        <v>0</v>
      </c>
      <c r="J26" s="15">
        <f>J27</f>
        <v>42000</v>
      </c>
      <c r="K26" s="15">
        <f t="shared" si="14"/>
        <v>48080.53</v>
      </c>
      <c r="L26" s="15">
        <f>L27</f>
        <v>48080.53</v>
      </c>
      <c r="M26" s="15">
        <v>0</v>
      </c>
      <c r="N26" s="15">
        <v>0</v>
      </c>
    </row>
    <row r="27" spans="1:14" ht="10.5" customHeight="1" x14ac:dyDescent="0.2">
      <c r="A27" s="56" t="s">
        <v>15</v>
      </c>
      <c r="B27" s="15">
        <f>C27</f>
        <v>170300</v>
      </c>
      <c r="C27" s="15">
        <f>C28+C29</f>
        <v>170300</v>
      </c>
      <c r="D27" s="57">
        <v>0</v>
      </c>
      <c r="E27" s="57">
        <v>0</v>
      </c>
      <c r="F27" s="15">
        <f>G27</f>
        <v>170300</v>
      </c>
      <c r="G27" s="15">
        <f>G28+G29</f>
        <v>170300</v>
      </c>
      <c r="H27" s="57">
        <v>0</v>
      </c>
      <c r="I27" s="57">
        <v>0</v>
      </c>
      <c r="J27" s="15">
        <f>J28+J29</f>
        <v>42000</v>
      </c>
      <c r="K27" s="15">
        <f>L27</f>
        <v>48080.53</v>
      </c>
      <c r="L27" s="15">
        <f>L28+L29</f>
        <v>48080.53</v>
      </c>
      <c r="M27" s="15">
        <v>0</v>
      </c>
      <c r="N27" s="15">
        <v>0</v>
      </c>
    </row>
    <row r="28" spans="1:14" ht="12" customHeight="1" x14ac:dyDescent="0.2">
      <c r="A28" s="58" t="s">
        <v>16</v>
      </c>
      <c r="B28" s="47">
        <f>C28</f>
        <v>53300</v>
      </c>
      <c r="C28" s="47">
        <v>53300</v>
      </c>
      <c r="D28" s="55">
        <v>0</v>
      </c>
      <c r="E28" s="55">
        <v>0</v>
      </c>
      <c r="F28" s="47">
        <f>G28</f>
        <v>53300</v>
      </c>
      <c r="G28" s="47">
        <f>C28</f>
        <v>53300</v>
      </c>
      <c r="H28" s="55">
        <v>0</v>
      </c>
      <c r="I28" s="55">
        <v>0</v>
      </c>
      <c r="J28" s="47">
        <v>12800</v>
      </c>
      <c r="K28" s="47">
        <f t="shared" si="14"/>
        <v>27080.53</v>
      </c>
      <c r="L28" s="47">
        <v>27080.53</v>
      </c>
      <c r="M28" s="47">
        <v>0</v>
      </c>
      <c r="N28" s="47">
        <v>0</v>
      </c>
    </row>
    <row r="29" spans="1:14" ht="33" customHeight="1" x14ac:dyDescent="0.2">
      <c r="A29" s="58" t="s">
        <v>61</v>
      </c>
      <c r="B29" s="47">
        <f>C29</f>
        <v>117000</v>
      </c>
      <c r="C29" s="47">
        <v>117000</v>
      </c>
      <c r="D29" s="55">
        <v>0</v>
      </c>
      <c r="E29" s="55">
        <v>0</v>
      </c>
      <c r="F29" s="47">
        <f>G29</f>
        <v>117000</v>
      </c>
      <c r="G29" s="47">
        <f>C29</f>
        <v>117000</v>
      </c>
      <c r="H29" s="55">
        <v>0</v>
      </c>
      <c r="I29" s="55">
        <v>0</v>
      </c>
      <c r="J29" s="47">
        <v>29200</v>
      </c>
      <c r="K29" s="47">
        <f t="shared" si="14"/>
        <v>21000</v>
      </c>
      <c r="L29" s="47">
        <v>21000</v>
      </c>
      <c r="M29" s="47"/>
      <c r="N29" s="47"/>
    </row>
    <row r="30" spans="1:14" ht="21" customHeight="1" x14ac:dyDescent="0.2">
      <c r="A30" s="56" t="s">
        <v>17</v>
      </c>
      <c r="B30" s="15">
        <f t="shared" si="15"/>
        <v>114000</v>
      </c>
      <c r="C30" s="15">
        <f>C31</f>
        <v>114000</v>
      </c>
      <c r="D30" s="57">
        <v>0</v>
      </c>
      <c r="E30" s="57">
        <v>0</v>
      </c>
      <c r="F30" s="15">
        <f t="shared" si="13"/>
        <v>114000</v>
      </c>
      <c r="G30" s="15">
        <f>G31</f>
        <v>114000</v>
      </c>
      <c r="H30" s="57">
        <v>0</v>
      </c>
      <c r="I30" s="57">
        <v>0</v>
      </c>
      <c r="J30" s="15">
        <f>J31</f>
        <v>27600</v>
      </c>
      <c r="K30" s="15">
        <f t="shared" si="14"/>
        <v>24648.799999999999</v>
      </c>
      <c r="L30" s="15">
        <f>L31</f>
        <v>24648.799999999999</v>
      </c>
      <c r="M30" s="15">
        <v>0</v>
      </c>
      <c r="N30" s="15">
        <v>0</v>
      </c>
    </row>
    <row r="31" spans="1:14" ht="10.5" customHeight="1" x14ac:dyDescent="0.2">
      <c r="A31" s="56" t="s">
        <v>18</v>
      </c>
      <c r="B31" s="15">
        <f t="shared" si="15"/>
        <v>114000</v>
      </c>
      <c r="C31" s="15">
        <f>C32</f>
        <v>114000</v>
      </c>
      <c r="D31" s="57">
        <v>0</v>
      </c>
      <c r="E31" s="57">
        <v>0</v>
      </c>
      <c r="F31" s="15">
        <f t="shared" si="13"/>
        <v>114000</v>
      </c>
      <c r="G31" s="15">
        <f>G32</f>
        <v>114000</v>
      </c>
      <c r="H31" s="57">
        <v>0</v>
      </c>
      <c r="I31" s="57">
        <v>0</v>
      </c>
      <c r="J31" s="15">
        <f>J32</f>
        <v>27600</v>
      </c>
      <c r="K31" s="15">
        <f t="shared" ref="K31:K32" si="16">L31</f>
        <v>24648.799999999999</v>
      </c>
      <c r="L31" s="15">
        <f>L32</f>
        <v>24648.799999999999</v>
      </c>
      <c r="M31" s="15">
        <v>0</v>
      </c>
      <c r="N31" s="15">
        <v>0</v>
      </c>
    </row>
    <row r="32" spans="1:14" ht="11.25" customHeight="1" x14ac:dyDescent="0.2">
      <c r="A32" s="58" t="s">
        <v>19</v>
      </c>
      <c r="B32" s="47">
        <f>C32</f>
        <v>114000</v>
      </c>
      <c r="C32" s="47">
        <v>114000</v>
      </c>
      <c r="D32" s="55">
        <v>0</v>
      </c>
      <c r="E32" s="55">
        <v>0</v>
      </c>
      <c r="F32" s="47">
        <f t="shared" si="13"/>
        <v>114000</v>
      </c>
      <c r="G32" s="47">
        <f>C32</f>
        <v>114000</v>
      </c>
      <c r="H32" s="55">
        <v>0</v>
      </c>
      <c r="I32" s="55">
        <v>0</v>
      </c>
      <c r="J32" s="47">
        <v>27600</v>
      </c>
      <c r="K32" s="47">
        <f t="shared" si="16"/>
        <v>24648.799999999999</v>
      </c>
      <c r="L32" s="47">
        <v>24648.799999999999</v>
      </c>
      <c r="M32" s="47">
        <v>0</v>
      </c>
      <c r="N32" s="47">
        <v>0</v>
      </c>
    </row>
    <row r="33" spans="1:14" s="17" customFormat="1" ht="10.5" customHeight="1" x14ac:dyDescent="0.2">
      <c r="A33" s="40" t="s">
        <v>68</v>
      </c>
      <c r="B33" s="21">
        <f>C33</f>
        <v>2500</v>
      </c>
      <c r="C33" s="34">
        <f t="shared" ref="C33:E33" si="17">C34</f>
        <v>2500</v>
      </c>
      <c r="D33" s="34">
        <f t="shared" si="17"/>
        <v>0</v>
      </c>
      <c r="E33" s="34">
        <f t="shared" si="17"/>
        <v>0</v>
      </c>
      <c r="F33" s="21">
        <f>G33+H33</f>
        <v>2500</v>
      </c>
      <c r="G33" s="34">
        <f>G34</f>
        <v>2500</v>
      </c>
      <c r="H33" s="34">
        <f t="shared" ref="H33:I33" si="18">H34</f>
        <v>0</v>
      </c>
      <c r="I33" s="34">
        <f t="shared" si="18"/>
        <v>0</v>
      </c>
      <c r="J33" s="21">
        <f>J34</f>
        <v>1000</v>
      </c>
      <c r="K33" s="21">
        <f>L33+M33</f>
        <v>0</v>
      </c>
      <c r="L33" s="21">
        <f>L34</f>
        <v>0</v>
      </c>
      <c r="M33" s="21">
        <f t="shared" ref="M33:N33" si="19">M34</f>
        <v>0</v>
      </c>
      <c r="N33" s="21">
        <f t="shared" si="19"/>
        <v>0</v>
      </c>
    </row>
    <row r="34" spans="1:14" ht="12.75" customHeight="1" x14ac:dyDescent="0.2">
      <c r="A34" s="58" t="s">
        <v>69</v>
      </c>
      <c r="B34" s="47">
        <f>C34</f>
        <v>2500</v>
      </c>
      <c r="C34" s="55">
        <f>C40</f>
        <v>2500</v>
      </c>
      <c r="D34" s="55">
        <f>D40</f>
        <v>0</v>
      </c>
      <c r="E34" s="55">
        <f>E40</f>
        <v>0</v>
      </c>
      <c r="F34" s="47">
        <f>G34</f>
        <v>2500</v>
      </c>
      <c r="G34" s="55">
        <f>G40</f>
        <v>2500</v>
      </c>
      <c r="H34" s="55">
        <f>H40</f>
        <v>0</v>
      </c>
      <c r="I34" s="55">
        <f>I40</f>
        <v>0</v>
      </c>
      <c r="J34" s="47">
        <f>J40</f>
        <v>1000</v>
      </c>
      <c r="K34" s="47">
        <f>L34</f>
        <v>0</v>
      </c>
      <c r="L34" s="47">
        <f>L40</f>
        <v>0</v>
      </c>
      <c r="M34" s="47">
        <f>M40</f>
        <v>0</v>
      </c>
      <c r="N34" s="47">
        <f>N40</f>
        <v>0</v>
      </c>
    </row>
    <row r="35" spans="1:14" ht="9" customHeight="1" x14ac:dyDescent="0.2">
      <c r="A35" s="25"/>
      <c r="B35" s="27"/>
      <c r="C35" s="27"/>
      <c r="D35" s="26"/>
      <c r="E35" s="26"/>
      <c r="F35" s="27"/>
      <c r="G35" s="27"/>
      <c r="H35" s="26"/>
      <c r="I35" s="26"/>
      <c r="J35" s="26"/>
      <c r="K35" s="27"/>
      <c r="L35" s="27"/>
      <c r="M35" s="26"/>
      <c r="N35" s="26"/>
    </row>
    <row r="36" spans="1:14" ht="3" customHeight="1" x14ac:dyDescent="0.2">
      <c r="A36" s="10"/>
      <c r="B36" s="11"/>
      <c r="C36" s="11"/>
      <c r="D36" s="11"/>
      <c r="E36" s="11"/>
      <c r="F36" s="12"/>
      <c r="G36" s="12"/>
      <c r="H36" s="11"/>
      <c r="I36" s="11"/>
      <c r="J36" s="11"/>
      <c r="K36" s="12"/>
      <c r="L36" s="12"/>
      <c r="M36" s="11"/>
      <c r="N36" s="11"/>
    </row>
    <row r="37" spans="1:14" s="24" customFormat="1" ht="12" customHeight="1" x14ac:dyDescent="0.2">
      <c r="A37" s="87" t="s">
        <v>56</v>
      </c>
      <c r="B37" s="87"/>
      <c r="C37" s="87"/>
      <c r="D37" s="87"/>
      <c r="E37" s="87"/>
      <c r="F37" s="87"/>
      <c r="G37" s="87"/>
      <c r="H37" s="87"/>
      <c r="I37" s="87"/>
      <c r="J37" s="87"/>
      <c r="K37" s="87"/>
      <c r="L37" s="87"/>
      <c r="M37" s="87"/>
      <c r="N37" s="87"/>
    </row>
    <row r="38" spans="1:14" s="30" customFormat="1" ht="8.25" customHeight="1" x14ac:dyDescent="0.2">
      <c r="A38" s="78" t="s">
        <v>0</v>
      </c>
      <c r="B38" s="75" t="str">
        <f>B9</f>
        <v>План на 2021 рік</v>
      </c>
      <c r="C38" s="80" t="s">
        <v>1</v>
      </c>
      <c r="D38" s="81"/>
      <c r="E38" s="82"/>
      <c r="F38" s="75" t="str">
        <f>F9</f>
        <v>Уточнений план на 2021 рік</v>
      </c>
      <c r="G38" s="80" t="s">
        <v>1</v>
      </c>
      <c r="H38" s="81"/>
      <c r="I38" s="82"/>
      <c r="J38" s="75" t="str">
        <f>J9</f>
        <v>Уточнений план загального фонду на  I квартал  2021 року</v>
      </c>
      <c r="K38" s="75" t="str">
        <f>K9</f>
        <v>Виконано за   I квартал  2021 року</v>
      </c>
      <c r="L38" s="80" t="s">
        <v>1</v>
      </c>
      <c r="M38" s="81"/>
      <c r="N38" s="82"/>
    </row>
    <row r="39" spans="1:14" s="30" customFormat="1" ht="33" customHeight="1" x14ac:dyDescent="0.2">
      <c r="A39" s="79"/>
      <c r="B39" s="76"/>
      <c r="C39" s="28" t="s">
        <v>2</v>
      </c>
      <c r="D39" s="28" t="s">
        <v>3</v>
      </c>
      <c r="E39" s="31" t="s">
        <v>60</v>
      </c>
      <c r="F39" s="76"/>
      <c r="G39" s="28" t="s">
        <v>2</v>
      </c>
      <c r="H39" s="28" t="s">
        <v>3</v>
      </c>
      <c r="I39" s="31" t="s">
        <v>60</v>
      </c>
      <c r="J39" s="76"/>
      <c r="K39" s="76"/>
      <c r="L39" s="28" t="s">
        <v>2</v>
      </c>
      <c r="M39" s="28" t="s">
        <v>3</v>
      </c>
      <c r="N39" s="31" t="s">
        <v>60</v>
      </c>
    </row>
    <row r="40" spans="1:14" ht="57" customHeight="1" x14ac:dyDescent="0.2">
      <c r="A40" s="58" t="s">
        <v>70</v>
      </c>
      <c r="B40" s="47">
        <f>C40</f>
        <v>2500</v>
      </c>
      <c r="C40" s="55">
        <f>C41</f>
        <v>2500</v>
      </c>
      <c r="D40" s="55">
        <f>D41</f>
        <v>0</v>
      </c>
      <c r="E40" s="55">
        <f>E41</f>
        <v>0</v>
      </c>
      <c r="F40" s="47">
        <f>G40</f>
        <v>2500</v>
      </c>
      <c r="G40" s="55">
        <f>G41</f>
        <v>2500</v>
      </c>
      <c r="H40" s="55">
        <f>H41</f>
        <v>0</v>
      </c>
      <c r="I40" s="55">
        <f>I41</f>
        <v>0</v>
      </c>
      <c r="J40" s="47">
        <f>J41</f>
        <v>1000</v>
      </c>
      <c r="K40" s="47">
        <f>L40</f>
        <v>0</v>
      </c>
      <c r="L40" s="47">
        <f>L41</f>
        <v>0</v>
      </c>
      <c r="M40" s="47">
        <f t="shared" ref="M40:N40" si="20">M41</f>
        <v>0</v>
      </c>
      <c r="N40" s="47">
        <f t="shared" si="20"/>
        <v>0</v>
      </c>
    </row>
    <row r="41" spans="1:14" ht="45.75" customHeight="1" x14ac:dyDescent="0.2">
      <c r="A41" s="58" t="s">
        <v>71</v>
      </c>
      <c r="B41" s="47">
        <f>C41</f>
        <v>2500</v>
      </c>
      <c r="C41" s="55">
        <v>2500</v>
      </c>
      <c r="D41" s="55">
        <v>0</v>
      </c>
      <c r="E41" s="55">
        <v>0</v>
      </c>
      <c r="F41" s="47">
        <f>G41</f>
        <v>2500</v>
      </c>
      <c r="G41" s="55">
        <f>C41</f>
        <v>2500</v>
      </c>
      <c r="H41" s="55">
        <v>0</v>
      </c>
      <c r="I41" s="55">
        <v>0</v>
      </c>
      <c r="J41" s="47">
        <v>1000</v>
      </c>
      <c r="K41" s="47">
        <f>L41</f>
        <v>0</v>
      </c>
      <c r="L41" s="47">
        <v>0</v>
      </c>
      <c r="M41" s="47">
        <v>0</v>
      </c>
      <c r="N41" s="47">
        <v>0</v>
      </c>
    </row>
    <row r="42" spans="1:14" ht="21.75" customHeight="1" x14ac:dyDescent="0.2">
      <c r="A42" s="56" t="s">
        <v>20</v>
      </c>
      <c r="B42" s="15">
        <f>C42+D42</f>
        <v>45782300</v>
      </c>
      <c r="C42" s="15">
        <f>C13+C25+C33</f>
        <v>45782300</v>
      </c>
      <c r="D42" s="15">
        <f>D13+D25+D33</f>
        <v>0</v>
      </c>
      <c r="E42" s="15">
        <f>E13+E25+E33</f>
        <v>0</v>
      </c>
      <c r="F42" s="15">
        <f>G42</f>
        <v>45782300</v>
      </c>
      <c r="G42" s="15">
        <f>G33+G13+G25</f>
        <v>45782300</v>
      </c>
      <c r="H42" s="57">
        <v>0</v>
      </c>
      <c r="I42" s="57">
        <v>0</v>
      </c>
      <c r="J42" s="15">
        <f>J13+J25+J33</f>
        <v>9579100</v>
      </c>
      <c r="K42" s="15">
        <f>L42</f>
        <v>9757827.8600000013</v>
      </c>
      <c r="L42" s="15">
        <f>L13+L25+L33</f>
        <v>9757827.8600000013</v>
      </c>
      <c r="M42" s="15">
        <v>0</v>
      </c>
      <c r="N42" s="15">
        <v>0</v>
      </c>
    </row>
    <row r="43" spans="1:14" ht="11.25" customHeight="1" x14ac:dyDescent="0.2">
      <c r="A43" s="40" t="s">
        <v>21</v>
      </c>
      <c r="B43" s="21">
        <f>C43+D43</f>
        <v>47260647</v>
      </c>
      <c r="C43" s="21">
        <f>C44</f>
        <v>47260647</v>
      </c>
      <c r="D43" s="21">
        <f t="shared" ref="D43:E43" si="21">D44</f>
        <v>0</v>
      </c>
      <c r="E43" s="21">
        <f t="shared" si="21"/>
        <v>0</v>
      </c>
      <c r="F43" s="21">
        <f t="shared" si="13"/>
        <v>47932347</v>
      </c>
      <c r="G43" s="21">
        <f>G44</f>
        <v>47932347</v>
      </c>
      <c r="H43" s="34">
        <v>0</v>
      </c>
      <c r="I43" s="34">
        <v>0</v>
      </c>
      <c r="J43" s="21">
        <f>J44</f>
        <v>12003560</v>
      </c>
      <c r="K43" s="21">
        <f t="shared" ref="K43:K46" si="22">L43</f>
        <v>12000660</v>
      </c>
      <c r="L43" s="21">
        <f>L44</f>
        <v>12000660</v>
      </c>
      <c r="M43" s="21">
        <v>0</v>
      </c>
      <c r="N43" s="21">
        <v>0</v>
      </c>
    </row>
    <row r="44" spans="1:14" ht="10.5" customHeight="1" x14ac:dyDescent="0.2">
      <c r="A44" s="56" t="s">
        <v>22</v>
      </c>
      <c r="B44" s="15">
        <f>C44+D44</f>
        <v>47260647</v>
      </c>
      <c r="C44" s="15">
        <f>C45+C47</f>
        <v>47260647</v>
      </c>
      <c r="D44" s="15">
        <f>D45+D47</f>
        <v>0</v>
      </c>
      <c r="E44" s="15">
        <f>E45+E47</f>
        <v>0</v>
      </c>
      <c r="F44" s="15">
        <f t="shared" si="13"/>
        <v>47932347</v>
      </c>
      <c r="G44" s="15">
        <f>G45+G47</f>
        <v>47932347</v>
      </c>
      <c r="H44" s="15">
        <f>H45+H47</f>
        <v>0</v>
      </c>
      <c r="I44" s="15">
        <f>I45+I47</f>
        <v>0</v>
      </c>
      <c r="J44" s="15">
        <f>J45+J47</f>
        <v>12003560</v>
      </c>
      <c r="K44" s="15">
        <f>L44</f>
        <v>12000660</v>
      </c>
      <c r="L44" s="15">
        <f>L45+L47</f>
        <v>12000660</v>
      </c>
      <c r="M44" s="15">
        <v>0</v>
      </c>
      <c r="N44" s="15">
        <v>0</v>
      </c>
    </row>
    <row r="45" spans="1:14" ht="21.75" customHeight="1" x14ac:dyDescent="0.2">
      <c r="A45" s="56" t="s">
        <v>23</v>
      </c>
      <c r="B45" s="15">
        <f>C45</f>
        <v>46025051</v>
      </c>
      <c r="C45" s="15">
        <f>C46</f>
        <v>46025051</v>
      </c>
      <c r="D45" s="15">
        <f t="shared" ref="D45:E45" si="23">D46</f>
        <v>0</v>
      </c>
      <c r="E45" s="15">
        <f t="shared" si="23"/>
        <v>0</v>
      </c>
      <c r="F45" s="15">
        <f t="shared" si="13"/>
        <v>46696751</v>
      </c>
      <c r="G45" s="15">
        <f>G46</f>
        <v>46696751</v>
      </c>
      <c r="H45" s="57">
        <v>0</v>
      </c>
      <c r="I45" s="57">
        <v>0</v>
      </c>
      <c r="J45" s="15">
        <f>J46</f>
        <v>12000660</v>
      </c>
      <c r="K45" s="15">
        <f t="shared" si="22"/>
        <v>12000660</v>
      </c>
      <c r="L45" s="15">
        <f>L46</f>
        <v>12000660</v>
      </c>
      <c r="M45" s="15">
        <v>0</v>
      </c>
      <c r="N45" s="15">
        <v>0</v>
      </c>
    </row>
    <row r="46" spans="1:14" ht="12.75" customHeight="1" x14ac:dyDescent="0.2">
      <c r="A46" s="58" t="s">
        <v>24</v>
      </c>
      <c r="B46" s="47">
        <f>C46</f>
        <v>46025051</v>
      </c>
      <c r="C46" s="47">
        <v>46025051</v>
      </c>
      <c r="D46" s="55">
        <v>0</v>
      </c>
      <c r="E46" s="55">
        <v>0</v>
      </c>
      <c r="F46" s="47">
        <f t="shared" si="13"/>
        <v>46696751</v>
      </c>
      <c r="G46" s="47">
        <v>46696751</v>
      </c>
      <c r="H46" s="55"/>
      <c r="I46" s="55"/>
      <c r="J46" s="47">
        <v>12000660</v>
      </c>
      <c r="K46" s="47">
        <f t="shared" si="22"/>
        <v>12000660</v>
      </c>
      <c r="L46" s="47">
        <v>12000660</v>
      </c>
      <c r="M46" s="47">
        <v>0</v>
      </c>
      <c r="N46" s="47">
        <v>0</v>
      </c>
    </row>
    <row r="47" spans="1:14" ht="22.5" customHeight="1" x14ac:dyDescent="0.2">
      <c r="A47" s="56" t="s">
        <v>25</v>
      </c>
      <c r="B47" s="15">
        <f>C47+D47</f>
        <v>1235596</v>
      </c>
      <c r="C47" s="15">
        <f>C48</f>
        <v>1235596</v>
      </c>
      <c r="D47" s="15">
        <f t="shared" ref="D47:E47" si="24">D48</f>
        <v>0</v>
      </c>
      <c r="E47" s="15">
        <f t="shared" si="24"/>
        <v>0</v>
      </c>
      <c r="F47" s="15">
        <f>G47+H47</f>
        <v>1235596</v>
      </c>
      <c r="G47" s="15">
        <f>G48</f>
        <v>1235596</v>
      </c>
      <c r="H47" s="15">
        <f t="shared" ref="H47:I47" si="25">H48</f>
        <v>0</v>
      </c>
      <c r="I47" s="15">
        <f t="shared" si="25"/>
        <v>0</v>
      </c>
      <c r="J47" s="15">
        <f>J48</f>
        <v>2900</v>
      </c>
      <c r="K47" s="15">
        <f>L47</f>
        <v>0</v>
      </c>
      <c r="L47" s="15">
        <f>L48</f>
        <v>0</v>
      </c>
      <c r="M47" s="15">
        <f>M48</f>
        <v>0</v>
      </c>
      <c r="N47" s="15">
        <f>N48</f>
        <v>0</v>
      </c>
    </row>
    <row r="48" spans="1:14" ht="10.5" customHeight="1" x14ac:dyDescent="0.2">
      <c r="A48" s="61" t="s">
        <v>26</v>
      </c>
      <c r="B48" s="60">
        <f>C48+D48</f>
        <v>1235596</v>
      </c>
      <c r="C48" s="60">
        <v>1235596</v>
      </c>
      <c r="D48" s="60">
        <v>0</v>
      </c>
      <c r="E48" s="60">
        <v>0</v>
      </c>
      <c r="F48" s="60">
        <f>G48+H48</f>
        <v>1235596</v>
      </c>
      <c r="G48" s="60">
        <f>C48</f>
        <v>1235596</v>
      </c>
      <c r="H48" s="60">
        <v>0</v>
      </c>
      <c r="I48" s="60">
        <v>0</v>
      </c>
      <c r="J48" s="47">
        <v>2900</v>
      </c>
      <c r="K48" s="60">
        <f>L48</f>
        <v>0</v>
      </c>
      <c r="L48" s="60">
        <v>0</v>
      </c>
      <c r="M48" s="60">
        <v>0</v>
      </c>
      <c r="N48" s="60">
        <v>0</v>
      </c>
    </row>
    <row r="49" spans="1:15" ht="14.25" customHeight="1" x14ac:dyDescent="0.2">
      <c r="A49" s="41" t="s">
        <v>27</v>
      </c>
      <c r="B49" s="22">
        <f>C49+D49</f>
        <v>93042947</v>
      </c>
      <c r="C49" s="22">
        <f>C42+C43</f>
        <v>93042947</v>
      </c>
      <c r="D49" s="22">
        <f>D42+D43</f>
        <v>0</v>
      </c>
      <c r="E49" s="22">
        <f>E42+E43</f>
        <v>0</v>
      </c>
      <c r="F49" s="22">
        <f>G49</f>
        <v>93714647</v>
      </c>
      <c r="G49" s="22">
        <f>G42+G43</f>
        <v>93714647</v>
      </c>
      <c r="H49" s="22">
        <v>0</v>
      </c>
      <c r="I49" s="22">
        <v>0</v>
      </c>
      <c r="J49" s="22">
        <f>J13+J25+J33+J43</f>
        <v>21582660</v>
      </c>
      <c r="K49" s="22">
        <f>L49</f>
        <v>21758487.859999999</v>
      </c>
      <c r="L49" s="22">
        <f>L42+L43</f>
        <v>21758487.859999999</v>
      </c>
      <c r="M49" s="22">
        <v>0</v>
      </c>
      <c r="N49" s="22">
        <v>0</v>
      </c>
    </row>
    <row r="50" spans="1:15" ht="10.5" customHeight="1" x14ac:dyDescent="0.2">
      <c r="A50" s="38" t="s">
        <v>28</v>
      </c>
      <c r="B50" s="20"/>
      <c r="C50" s="20"/>
      <c r="D50" s="20"/>
      <c r="E50" s="20"/>
      <c r="F50" s="20"/>
      <c r="G50" s="20"/>
      <c r="H50" s="20"/>
      <c r="I50" s="20"/>
      <c r="J50" s="20"/>
      <c r="K50" s="20"/>
      <c r="L50" s="20"/>
      <c r="M50" s="20"/>
      <c r="N50" s="20"/>
    </row>
    <row r="51" spans="1:15" ht="9.75" customHeight="1" x14ac:dyDescent="0.2">
      <c r="A51" s="56" t="s">
        <v>29</v>
      </c>
      <c r="B51" s="15">
        <f>D51</f>
        <v>756922</v>
      </c>
      <c r="C51" s="15">
        <v>0</v>
      </c>
      <c r="D51" s="15">
        <f>D52+D53</f>
        <v>756922</v>
      </c>
      <c r="E51" s="15">
        <f>E52+E53</f>
        <v>0</v>
      </c>
      <c r="F51" s="15">
        <f t="shared" ref="F51:F57" si="26">H51</f>
        <v>899526.34</v>
      </c>
      <c r="G51" s="15">
        <v>0</v>
      </c>
      <c r="H51" s="15">
        <f>H52+H53</f>
        <v>899526.34</v>
      </c>
      <c r="I51" s="15">
        <f>I52+I53</f>
        <v>0</v>
      </c>
      <c r="J51" s="15">
        <v>0</v>
      </c>
      <c r="K51" s="15">
        <f t="shared" ref="K51:K57" si="27">M51</f>
        <v>391301.11</v>
      </c>
      <c r="L51" s="15">
        <f>L52+L53</f>
        <v>0</v>
      </c>
      <c r="M51" s="15">
        <f t="shared" ref="M51:N51" si="28">M52+M53</f>
        <v>391301.11</v>
      </c>
      <c r="N51" s="15">
        <f t="shared" si="28"/>
        <v>0</v>
      </c>
    </row>
    <row r="52" spans="1:15" ht="21.75" customHeight="1" x14ac:dyDescent="0.2">
      <c r="A52" s="58" t="s">
        <v>67</v>
      </c>
      <c r="B52" s="47">
        <f>D52</f>
        <v>756922</v>
      </c>
      <c r="C52" s="47">
        <v>0</v>
      </c>
      <c r="D52" s="47">
        <v>756922</v>
      </c>
      <c r="E52" s="47">
        <v>0</v>
      </c>
      <c r="F52" s="47">
        <f t="shared" si="26"/>
        <v>756922</v>
      </c>
      <c r="G52" s="47">
        <v>0</v>
      </c>
      <c r="H52" s="68">
        <f>D52</f>
        <v>756922</v>
      </c>
      <c r="I52" s="47">
        <v>0</v>
      </c>
      <c r="J52" s="47">
        <v>0</v>
      </c>
      <c r="K52" s="47">
        <f t="shared" si="27"/>
        <v>248696.77</v>
      </c>
      <c r="L52" s="47">
        <v>0</v>
      </c>
      <c r="M52" s="68">
        <v>248696.77</v>
      </c>
      <c r="N52" s="47">
        <v>0</v>
      </c>
    </row>
    <row r="53" spans="1:15" ht="12" customHeight="1" x14ac:dyDescent="0.2">
      <c r="A53" s="58" t="s">
        <v>30</v>
      </c>
      <c r="B53" s="47">
        <v>0</v>
      </c>
      <c r="C53" s="47">
        <v>0</v>
      </c>
      <c r="D53" s="47">
        <v>0</v>
      </c>
      <c r="E53" s="47">
        <v>0</v>
      </c>
      <c r="F53" s="47">
        <f t="shared" si="26"/>
        <v>142604.34</v>
      </c>
      <c r="G53" s="47">
        <v>0</v>
      </c>
      <c r="H53" s="68">
        <v>142604.34</v>
      </c>
      <c r="I53" s="47">
        <v>0</v>
      </c>
      <c r="J53" s="47">
        <v>0</v>
      </c>
      <c r="K53" s="47">
        <f t="shared" si="27"/>
        <v>142604.34</v>
      </c>
      <c r="L53" s="47">
        <v>0</v>
      </c>
      <c r="M53" s="68">
        <v>142604.34</v>
      </c>
      <c r="N53" s="47">
        <v>0</v>
      </c>
    </row>
    <row r="54" spans="1:15" s="17" customFormat="1" ht="10.5" customHeight="1" x14ac:dyDescent="0.2">
      <c r="A54" s="40" t="s">
        <v>21</v>
      </c>
      <c r="B54" s="21">
        <f>D54</f>
        <v>5549737</v>
      </c>
      <c r="C54" s="21">
        <f t="shared" ref="C54:E56" si="29">C55</f>
        <v>0</v>
      </c>
      <c r="D54" s="21">
        <f t="shared" si="29"/>
        <v>5549737</v>
      </c>
      <c r="E54" s="21">
        <f t="shared" si="29"/>
        <v>5549737</v>
      </c>
      <c r="F54" s="21">
        <f t="shared" si="26"/>
        <v>5549737</v>
      </c>
      <c r="G54" s="21">
        <v>0</v>
      </c>
      <c r="H54" s="21">
        <f>H55</f>
        <v>5549737</v>
      </c>
      <c r="I54" s="21">
        <f t="shared" ref="H54:J56" si="30">I55</f>
        <v>5549737</v>
      </c>
      <c r="J54" s="21">
        <f t="shared" si="30"/>
        <v>0</v>
      </c>
      <c r="K54" s="21">
        <f t="shared" si="27"/>
        <v>0</v>
      </c>
      <c r="L54" s="21">
        <f t="shared" ref="L54:N56" si="31">L55</f>
        <v>0</v>
      </c>
      <c r="M54" s="21">
        <f t="shared" si="31"/>
        <v>0</v>
      </c>
      <c r="N54" s="21">
        <f t="shared" si="31"/>
        <v>0</v>
      </c>
    </row>
    <row r="55" spans="1:15" s="17" customFormat="1" ht="10.5" customHeight="1" x14ac:dyDescent="0.2">
      <c r="A55" s="56" t="s">
        <v>22</v>
      </c>
      <c r="B55" s="15">
        <f>D55</f>
        <v>5549737</v>
      </c>
      <c r="C55" s="15">
        <f t="shared" si="29"/>
        <v>0</v>
      </c>
      <c r="D55" s="15">
        <f t="shared" si="29"/>
        <v>5549737</v>
      </c>
      <c r="E55" s="15">
        <f t="shared" si="29"/>
        <v>5549737</v>
      </c>
      <c r="F55" s="15">
        <f t="shared" si="26"/>
        <v>5549737</v>
      </c>
      <c r="G55" s="15">
        <v>0</v>
      </c>
      <c r="H55" s="15">
        <f t="shared" si="30"/>
        <v>5549737</v>
      </c>
      <c r="I55" s="15">
        <f t="shared" si="30"/>
        <v>5549737</v>
      </c>
      <c r="J55" s="15">
        <f t="shared" si="30"/>
        <v>0</v>
      </c>
      <c r="K55" s="15">
        <f t="shared" si="27"/>
        <v>0</v>
      </c>
      <c r="L55" s="15">
        <f t="shared" si="31"/>
        <v>0</v>
      </c>
      <c r="M55" s="15">
        <f t="shared" si="31"/>
        <v>0</v>
      </c>
      <c r="N55" s="15">
        <f t="shared" si="31"/>
        <v>0</v>
      </c>
    </row>
    <row r="56" spans="1:15" s="17" customFormat="1" ht="21" customHeight="1" x14ac:dyDescent="0.2">
      <c r="A56" s="56" t="s">
        <v>25</v>
      </c>
      <c r="B56" s="15">
        <f>D56</f>
        <v>5549737</v>
      </c>
      <c r="C56" s="15">
        <f t="shared" si="29"/>
        <v>0</v>
      </c>
      <c r="D56" s="15">
        <f t="shared" si="29"/>
        <v>5549737</v>
      </c>
      <c r="E56" s="15">
        <f t="shared" si="29"/>
        <v>5549737</v>
      </c>
      <c r="F56" s="15">
        <f t="shared" si="26"/>
        <v>5549737</v>
      </c>
      <c r="G56" s="15">
        <v>0</v>
      </c>
      <c r="H56" s="15">
        <f t="shared" si="30"/>
        <v>5549737</v>
      </c>
      <c r="I56" s="15">
        <f t="shared" si="30"/>
        <v>5549737</v>
      </c>
      <c r="J56" s="15">
        <f t="shared" si="30"/>
        <v>0</v>
      </c>
      <c r="K56" s="15">
        <f t="shared" si="27"/>
        <v>0</v>
      </c>
      <c r="L56" s="15">
        <f t="shared" si="31"/>
        <v>0</v>
      </c>
      <c r="M56" s="15">
        <f t="shared" si="31"/>
        <v>0</v>
      </c>
      <c r="N56" s="15">
        <f t="shared" si="31"/>
        <v>0</v>
      </c>
    </row>
    <row r="57" spans="1:15" ht="11.25" customHeight="1" x14ac:dyDescent="0.2">
      <c r="A57" s="58" t="s">
        <v>26</v>
      </c>
      <c r="B57" s="47">
        <f>D57</f>
        <v>5549737</v>
      </c>
      <c r="C57" s="47">
        <v>0</v>
      </c>
      <c r="D57" s="47">
        <v>5549737</v>
      </c>
      <c r="E57" s="47">
        <v>5549737</v>
      </c>
      <c r="F57" s="47">
        <f t="shared" si="26"/>
        <v>5549737</v>
      </c>
      <c r="G57" s="47">
        <v>0</v>
      </c>
      <c r="H57" s="47">
        <f>D57</f>
        <v>5549737</v>
      </c>
      <c r="I57" s="47">
        <f>E57</f>
        <v>5549737</v>
      </c>
      <c r="J57" s="47">
        <v>0</v>
      </c>
      <c r="K57" s="47">
        <f t="shared" si="27"/>
        <v>0</v>
      </c>
      <c r="L57" s="47">
        <v>0</v>
      </c>
      <c r="M57" s="47">
        <v>0</v>
      </c>
      <c r="N57" s="47">
        <v>0</v>
      </c>
      <c r="O57" s="62"/>
    </row>
    <row r="58" spans="1:15" ht="10.5" customHeight="1" x14ac:dyDescent="0.2">
      <c r="A58" s="41" t="s">
        <v>31</v>
      </c>
      <c r="B58" s="22">
        <f>D58</f>
        <v>6306659</v>
      </c>
      <c r="C58" s="22">
        <v>0</v>
      </c>
      <c r="D58" s="22">
        <f>D51+D54</f>
        <v>6306659</v>
      </c>
      <c r="E58" s="22">
        <f>E51+E54</f>
        <v>5549737</v>
      </c>
      <c r="F58" s="22">
        <f>H58</f>
        <v>6449263.3399999999</v>
      </c>
      <c r="G58" s="22">
        <v>0</v>
      </c>
      <c r="H58" s="22">
        <f>H51+H54</f>
        <v>6449263.3399999999</v>
      </c>
      <c r="I58" s="22">
        <f>I51+I54</f>
        <v>5549737</v>
      </c>
      <c r="J58" s="22">
        <f>J51+J54</f>
        <v>0</v>
      </c>
      <c r="K58" s="22">
        <f>M58</f>
        <v>391301.11</v>
      </c>
      <c r="L58" s="22">
        <f>L51+L54</f>
        <v>0</v>
      </c>
      <c r="M58" s="22">
        <f>M51+M54</f>
        <v>391301.11</v>
      </c>
      <c r="N58" s="22">
        <f>N51+N54</f>
        <v>0</v>
      </c>
    </row>
    <row r="59" spans="1:15" ht="10.5" customHeight="1" x14ac:dyDescent="0.2">
      <c r="A59" s="41" t="s">
        <v>32</v>
      </c>
      <c r="B59" s="22">
        <f>C59+D59</f>
        <v>99349606</v>
      </c>
      <c r="C59" s="22">
        <f>C49</f>
        <v>93042947</v>
      </c>
      <c r="D59" s="22">
        <f>D58</f>
        <v>6306659</v>
      </c>
      <c r="E59" s="22">
        <f>E58</f>
        <v>5549737</v>
      </c>
      <c r="F59" s="22">
        <f>G59+H59</f>
        <v>100163910.34</v>
      </c>
      <c r="G59" s="22">
        <f>G49+G58</f>
        <v>93714647</v>
      </c>
      <c r="H59" s="22">
        <f>H58</f>
        <v>6449263.3399999999</v>
      </c>
      <c r="I59" s="22">
        <f>I49+I58</f>
        <v>5549737</v>
      </c>
      <c r="J59" s="22">
        <f>J49+J58</f>
        <v>21582660</v>
      </c>
      <c r="K59" s="22">
        <f>L59+M59</f>
        <v>22149788.969999999</v>
      </c>
      <c r="L59" s="22">
        <f>L49+L58</f>
        <v>21758487.859999999</v>
      </c>
      <c r="M59" s="69">
        <f>M49+M58</f>
        <v>391301.11</v>
      </c>
      <c r="N59" s="22">
        <f>N49+N58</f>
        <v>0</v>
      </c>
    </row>
    <row r="60" spans="1:15" ht="14.25" customHeight="1" x14ac:dyDescent="0.2">
      <c r="A60" s="42" t="s">
        <v>33</v>
      </c>
      <c r="B60" s="20"/>
      <c r="C60" s="20"/>
      <c r="D60" s="20"/>
      <c r="E60" s="20"/>
      <c r="F60" s="20"/>
      <c r="G60" s="20"/>
      <c r="H60" s="20"/>
      <c r="I60" s="20"/>
      <c r="J60" s="20"/>
      <c r="K60" s="20"/>
      <c r="L60" s="20"/>
      <c r="M60" s="20"/>
      <c r="N60" s="20"/>
    </row>
    <row r="61" spans="1:15" ht="15" customHeight="1" x14ac:dyDescent="0.2">
      <c r="A61" s="40" t="s">
        <v>34</v>
      </c>
      <c r="B61" s="21">
        <f>C61+D61</f>
        <v>47913939</v>
      </c>
      <c r="C61" s="21">
        <f>C62</f>
        <v>47912817</v>
      </c>
      <c r="D61" s="21">
        <f>D62</f>
        <v>1122</v>
      </c>
      <c r="E61" s="21">
        <f>E62</f>
        <v>0</v>
      </c>
      <c r="F61" s="21">
        <f>G61+H61</f>
        <v>48081124</v>
      </c>
      <c r="G61" s="21">
        <f>G62</f>
        <v>48080002</v>
      </c>
      <c r="H61" s="21">
        <f t="shared" ref="H61:I61" si="32">H62</f>
        <v>1122</v>
      </c>
      <c r="I61" s="21">
        <f t="shared" si="32"/>
        <v>0</v>
      </c>
      <c r="J61" s="21">
        <f>J62</f>
        <v>11541320</v>
      </c>
      <c r="K61" s="21">
        <f>L61+M61</f>
        <v>11288780.630000001</v>
      </c>
      <c r="L61" s="21">
        <f>L62</f>
        <v>11288780.57</v>
      </c>
      <c r="M61" s="21">
        <f t="shared" ref="M61:N61" si="33">M62</f>
        <v>0.06</v>
      </c>
      <c r="N61" s="21">
        <f t="shared" si="33"/>
        <v>0</v>
      </c>
    </row>
    <row r="62" spans="1:15" ht="32.25" customHeight="1" x14ac:dyDescent="0.2">
      <c r="A62" s="58" t="s">
        <v>86</v>
      </c>
      <c r="B62" s="47">
        <f>C62+D62</f>
        <v>47913939</v>
      </c>
      <c r="C62" s="47">
        <v>47912817</v>
      </c>
      <c r="D62" s="47">
        <v>1122</v>
      </c>
      <c r="E62" s="20">
        <v>0</v>
      </c>
      <c r="F62" s="47">
        <f>G62+H62</f>
        <v>48081124</v>
      </c>
      <c r="G62" s="47">
        <v>48080002</v>
      </c>
      <c r="H62" s="47">
        <v>1122</v>
      </c>
      <c r="I62" s="47">
        <v>0</v>
      </c>
      <c r="J62" s="47">
        <v>11541320</v>
      </c>
      <c r="K62" s="47">
        <f>L62+M62</f>
        <v>11288780.630000001</v>
      </c>
      <c r="L62" s="47">
        <v>11288780.57</v>
      </c>
      <c r="M62" s="47">
        <v>0.06</v>
      </c>
      <c r="N62" s="47">
        <v>0</v>
      </c>
    </row>
    <row r="63" spans="1:15" ht="24" customHeight="1" x14ac:dyDescent="0.2">
      <c r="A63" s="40" t="s">
        <v>35</v>
      </c>
      <c r="B63" s="21">
        <f t="shared" ref="B63" si="34">C63+D63</f>
        <v>36248247</v>
      </c>
      <c r="C63" s="21">
        <f>C64+C67+C69+C76+C78+C79+C80</f>
        <v>35441847</v>
      </c>
      <c r="D63" s="21">
        <f>D64+D67+D69+D76+D78+D79+D80</f>
        <v>806400</v>
      </c>
      <c r="E63" s="21">
        <f>E64+E67+E69+E76+E78+E79+E80</f>
        <v>60000</v>
      </c>
      <c r="F63" s="21">
        <f>G63+H63</f>
        <v>36632996.340000004</v>
      </c>
      <c r="G63" s="21">
        <f>G64+G67+G69+G76+G78+G79+G80</f>
        <v>35796028</v>
      </c>
      <c r="H63" s="21">
        <f>H64+H67+H69+H76+H78+H79+H80</f>
        <v>836968.34</v>
      </c>
      <c r="I63" s="21">
        <f>I64+I67+I69+I76+I78+I79+I80</f>
        <v>60000</v>
      </c>
      <c r="J63" s="21">
        <f>J64+J67+J69+J76+J78+J79+J80</f>
        <v>8479217</v>
      </c>
      <c r="K63" s="21">
        <f>L63+M63</f>
        <v>8590774.0299999993</v>
      </c>
      <c r="L63" s="21">
        <f>L64+L67+L69+L76+L78+L79+L80</f>
        <v>8315291.7199999997</v>
      </c>
      <c r="M63" s="21">
        <f>M64+M67+M69+M76+M78+M79+M80</f>
        <v>275482.31</v>
      </c>
      <c r="N63" s="21">
        <f>N64+N67+N69+N76+N78+N79+N80</f>
        <v>0</v>
      </c>
    </row>
    <row r="64" spans="1:15" ht="44.25" customHeight="1" x14ac:dyDescent="0.2">
      <c r="A64" s="38" t="s">
        <v>59</v>
      </c>
      <c r="B64" s="33">
        <f>C64+D64</f>
        <v>34537378</v>
      </c>
      <c r="C64" s="33">
        <f>C65+C66</f>
        <v>33730978</v>
      </c>
      <c r="D64" s="33">
        <f>D65+D66</f>
        <v>806400</v>
      </c>
      <c r="E64" s="33">
        <f>E65+E66</f>
        <v>60000</v>
      </c>
      <c r="F64" s="33">
        <f t="shared" ref="F64:F87" si="35">G64+H64</f>
        <v>34656127.340000004</v>
      </c>
      <c r="G64" s="33">
        <f>G65+G66</f>
        <v>33819159</v>
      </c>
      <c r="H64" s="33">
        <f>H65+H66</f>
        <v>836968.34</v>
      </c>
      <c r="I64" s="33">
        <f t="shared" ref="I64:N64" si="36">I65+I66</f>
        <v>60000</v>
      </c>
      <c r="J64" s="33">
        <f>J65+J66</f>
        <v>8058073</v>
      </c>
      <c r="K64" s="33">
        <f t="shared" ref="K64:K83" si="37">L64+M64</f>
        <v>8194430.4999999991</v>
      </c>
      <c r="L64" s="33">
        <f>L65+L66</f>
        <v>7918948.1899999995</v>
      </c>
      <c r="M64" s="33">
        <f>M65+M66</f>
        <v>275482.31</v>
      </c>
      <c r="N64" s="33">
        <f t="shared" si="36"/>
        <v>0</v>
      </c>
    </row>
    <row r="65" spans="1:14" ht="36.75" customHeight="1" x14ac:dyDescent="0.2">
      <c r="A65" s="58" t="s">
        <v>78</v>
      </c>
      <c r="B65" s="47">
        <f>C65+D65</f>
        <v>28613448</v>
      </c>
      <c r="C65" s="47">
        <v>27807048</v>
      </c>
      <c r="D65" s="47">
        <v>806400</v>
      </c>
      <c r="E65" s="47">
        <v>60000</v>
      </c>
      <c r="F65" s="47">
        <f>G65+H65</f>
        <v>28722984.219999999</v>
      </c>
      <c r="G65" s="47">
        <v>27895229</v>
      </c>
      <c r="H65" s="47">
        <v>827755.22</v>
      </c>
      <c r="I65" s="20">
        <v>60000</v>
      </c>
      <c r="J65" s="20">
        <v>6706763</v>
      </c>
      <c r="K65" s="47">
        <f t="shared" si="37"/>
        <v>6891602.0800000001</v>
      </c>
      <c r="L65" s="47">
        <v>6625332.8899999997</v>
      </c>
      <c r="M65" s="47">
        <v>266269.19</v>
      </c>
      <c r="N65" s="20">
        <v>0</v>
      </c>
    </row>
    <row r="66" spans="1:14" ht="27.75" customHeight="1" x14ac:dyDescent="0.2">
      <c r="A66" s="58" t="s">
        <v>65</v>
      </c>
      <c r="B66" s="47">
        <f t="shared" ref="B66:B87" si="38">C66+D66</f>
        <v>5923930</v>
      </c>
      <c r="C66" s="47">
        <v>5923930</v>
      </c>
      <c r="D66" s="47">
        <v>0</v>
      </c>
      <c r="E66" s="47">
        <v>0</v>
      </c>
      <c r="F66" s="47">
        <f t="shared" si="35"/>
        <v>5933143.1200000001</v>
      </c>
      <c r="G66" s="47">
        <v>5923930</v>
      </c>
      <c r="H66" s="20">
        <v>9213.1200000000008</v>
      </c>
      <c r="I66" s="20">
        <v>0</v>
      </c>
      <c r="J66" s="20">
        <v>1351310</v>
      </c>
      <c r="K66" s="47">
        <f t="shared" si="37"/>
        <v>1302828.4200000002</v>
      </c>
      <c r="L66" s="47">
        <v>1293615.3</v>
      </c>
      <c r="M66" s="20">
        <v>9213.1200000000008</v>
      </c>
      <c r="N66" s="47">
        <v>0</v>
      </c>
    </row>
    <row r="67" spans="1:14" ht="22.5" customHeight="1" x14ac:dyDescent="0.2">
      <c r="A67" s="38" t="s">
        <v>36</v>
      </c>
      <c r="B67" s="33">
        <f t="shared" si="38"/>
        <v>72000</v>
      </c>
      <c r="C67" s="33">
        <f>C68</f>
        <v>72000</v>
      </c>
      <c r="D67" s="33">
        <f t="shared" ref="D67:N67" si="39">D68</f>
        <v>0</v>
      </c>
      <c r="E67" s="33">
        <f t="shared" si="39"/>
        <v>0</v>
      </c>
      <c r="F67" s="33">
        <f t="shared" si="35"/>
        <v>72000</v>
      </c>
      <c r="G67" s="33">
        <f t="shared" si="39"/>
        <v>72000</v>
      </c>
      <c r="H67" s="33">
        <f t="shared" si="39"/>
        <v>0</v>
      </c>
      <c r="I67" s="33">
        <f t="shared" si="39"/>
        <v>0</v>
      </c>
      <c r="J67" s="33">
        <f>J68</f>
        <v>24000</v>
      </c>
      <c r="K67" s="33">
        <f t="shared" si="37"/>
        <v>0</v>
      </c>
      <c r="L67" s="33">
        <f t="shared" si="39"/>
        <v>0</v>
      </c>
      <c r="M67" s="33">
        <f t="shared" si="39"/>
        <v>0</v>
      </c>
      <c r="N67" s="33">
        <f t="shared" si="39"/>
        <v>0</v>
      </c>
    </row>
    <row r="68" spans="1:14" ht="22.5" customHeight="1" x14ac:dyDescent="0.2">
      <c r="A68" s="58" t="s">
        <v>37</v>
      </c>
      <c r="B68" s="47">
        <f t="shared" si="38"/>
        <v>72000</v>
      </c>
      <c r="C68" s="47">
        <v>72000</v>
      </c>
      <c r="D68" s="47">
        <v>0</v>
      </c>
      <c r="E68" s="47">
        <v>0</v>
      </c>
      <c r="F68" s="47">
        <f t="shared" si="35"/>
        <v>72000</v>
      </c>
      <c r="G68" s="47">
        <f>C68</f>
        <v>72000</v>
      </c>
      <c r="H68" s="47">
        <v>0</v>
      </c>
      <c r="I68" s="47">
        <v>0</v>
      </c>
      <c r="J68" s="47">
        <v>24000</v>
      </c>
      <c r="K68" s="47">
        <f t="shared" si="37"/>
        <v>0</v>
      </c>
      <c r="L68" s="47">
        <v>0</v>
      </c>
      <c r="M68" s="47">
        <v>0</v>
      </c>
      <c r="N68" s="47">
        <v>0</v>
      </c>
    </row>
    <row r="69" spans="1:14" ht="22.5" x14ac:dyDescent="0.2">
      <c r="A69" s="38" t="s">
        <v>66</v>
      </c>
      <c r="B69" s="33">
        <f>C69+D69</f>
        <v>28525</v>
      </c>
      <c r="C69" s="33">
        <f>C74+C75</f>
        <v>28525</v>
      </c>
      <c r="D69" s="33">
        <f t="shared" ref="D69:N69" si="40">D74+D75</f>
        <v>0</v>
      </c>
      <c r="E69" s="33">
        <f t="shared" si="40"/>
        <v>0</v>
      </c>
      <c r="F69" s="33">
        <f t="shared" si="35"/>
        <v>28525</v>
      </c>
      <c r="G69" s="33">
        <f>G74+G75</f>
        <v>28525</v>
      </c>
      <c r="H69" s="33">
        <f t="shared" si="40"/>
        <v>0</v>
      </c>
      <c r="I69" s="33">
        <f t="shared" si="40"/>
        <v>0</v>
      </c>
      <c r="J69" s="33">
        <f>J74+J75</f>
        <v>4610</v>
      </c>
      <c r="K69" s="33">
        <f>L69+M69</f>
        <v>4608</v>
      </c>
      <c r="L69" s="33">
        <f>L74+L75</f>
        <v>4608</v>
      </c>
      <c r="M69" s="33">
        <f t="shared" si="40"/>
        <v>0</v>
      </c>
      <c r="N69" s="33">
        <f t="shared" si="40"/>
        <v>0</v>
      </c>
    </row>
    <row r="70" spans="1:14" ht="6" customHeight="1" x14ac:dyDescent="0.2">
      <c r="A70" s="10"/>
      <c r="B70" s="13"/>
      <c r="C70" s="14"/>
      <c r="D70" s="14"/>
      <c r="E70" s="14"/>
      <c r="F70" s="12"/>
      <c r="G70" s="12"/>
      <c r="H70" s="14"/>
      <c r="I70" s="14"/>
      <c r="J70" s="14"/>
      <c r="K70" s="12"/>
      <c r="L70" s="12"/>
      <c r="M70" s="14"/>
      <c r="N70" s="14"/>
    </row>
    <row r="71" spans="1:14" ht="13.5" customHeight="1" x14ac:dyDescent="0.2">
      <c r="A71" s="77" t="s">
        <v>72</v>
      </c>
      <c r="B71" s="77"/>
      <c r="C71" s="77"/>
      <c r="D71" s="77"/>
      <c r="E71" s="77"/>
      <c r="F71" s="77"/>
      <c r="G71" s="77"/>
      <c r="H71" s="77"/>
      <c r="I71" s="77"/>
      <c r="J71" s="77"/>
      <c r="K71" s="77"/>
      <c r="L71" s="77"/>
      <c r="M71" s="77"/>
      <c r="N71" s="77"/>
    </row>
    <row r="72" spans="1:14" s="30" customFormat="1" ht="9.75" customHeight="1" x14ac:dyDescent="0.2">
      <c r="A72" s="78" t="s">
        <v>0</v>
      </c>
      <c r="B72" s="75" t="str">
        <f>B9</f>
        <v>План на 2021 рік</v>
      </c>
      <c r="C72" s="80" t="s">
        <v>1</v>
      </c>
      <c r="D72" s="81"/>
      <c r="E72" s="82"/>
      <c r="F72" s="75" t="str">
        <f>F9</f>
        <v>Уточнений план на 2021 рік</v>
      </c>
      <c r="G72" s="80" t="s">
        <v>1</v>
      </c>
      <c r="H72" s="81"/>
      <c r="I72" s="82"/>
      <c r="J72" s="75" t="str">
        <f>J9</f>
        <v>Уточнений план загального фонду на  I квартал  2021 року</v>
      </c>
      <c r="K72" s="75" t="str">
        <f>K9</f>
        <v>Виконано за   I квартал  2021 року</v>
      </c>
      <c r="L72" s="80" t="s">
        <v>1</v>
      </c>
      <c r="M72" s="81"/>
      <c r="N72" s="82"/>
    </row>
    <row r="73" spans="1:14" s="30" customFormat="1" ht="30" customHeight="1" x14ac:dyDescent="0.2">
      <c r="A73" s="79"/>
      <c r="B73" s="76"/>
      <c r="C73" s="28" t="s">
        <v>2</v>
      </c>
      <c r="D73" s="28" t="s">
        <v>3</v>
      </c>
      <c r="E73" s="31" t="s">
        <v>60</v>
      </c>
      <c r="F73" s="76"/>
      <c r="G73" s="28" t="s">
        <v>2</v>
      </c>
      <c r="H73" s="28" t="s">
        <v>3</v>
      </c>
      <c r="I73" s="31" t="s">
        <v>60</v>
      </c>
      <c r="J73" s="76"/>
      <c r="K73" s="76"/>
      <c r="L73" s="28" t="s">
        <v>2</v>
      </c>
      <c r="M73" s="28" t="s">
        <v>3</v>
      </c>
      <c r="N73" s="31" t="s">
        <v>60</v>
      </c>
    </row>
    <row r="74" spans="1:14" ht="22.5" x14ac:dyDescent="0.2">
      <c r="A74" s="58" t="s">
        <v>38</v>
      </c>
      <c r="B74" s="47">
        <f t="shared" si="38"/>
        <v>7810</v>
      </c>
      <c r="C74" s="47">
        <v>7810</v>
      </c>
      <c r="D74" s="47">
        <v>0</v>
      </c>
      <c r="E74" s="47">
        <v>0</v>
      </c>
      <c r="F74" s="47">
        <f t="shared" si="35"/>
        <v>7810</v>
      </c>
      <c r="G74" s="47">
        <f>C74</f>
        <v>7810</v>
      </c>
      <c r="H74" s="47">
        <v>0</v>
      </c>
      <c r="I74" s="47">
        <v>0</v>
      </c>
      <c r="J74" s="47">
        <v>4610</v>
      </c>
      <c r="K74" s="47">
        <f t="shared" si="37"/>
        <v>4608</v>
      </c>
      <c r="L74" s="47">
        <v>4608</v>
      </c>
      <c r="M74" s="47">
        <v>0</v>
      </c>
      <c r="N74" s="47">
        <v>0</v>
      </c>
    </row>
    <row r="75" spans="1:14" ht="15" customHeight="1" x14ac:dyDescent="0.2">
      <c r="A75" s="58" t="s">
        <v>39</v>
      </c>
      <c r="B75" s="47">
        <f t="shared" si="38"/>
        <v>20715</v>
      </c>
      <c r="C75" s="47">
        <v>20715</v>
      </c>
      <c r="D75" s="47">
        <v>0</v>
      </c>
      <c r="E75" s="47">
        <v>0</v>
      </c>
      <c r="F75" s="47">
        <f t="shared" si="35"/>
        <v>20715</v>
      </c>
      <c r="G75" s="47">
        <f>C75</f>
        <v>20715</v>
      </c>
      <c r="H75" s="47">
        <v>0</v>
      </c>
      <c r="I75" s="47">
        <v>0</v>
      </c>
      <c r="J75" s="47">
        <v>0</v>
      </c>
      <c r="K75" s="47">
        <f t="shared" si="37"/>
        <v>0</v>
      </c>
      <c r="L75" s="47">
        <v>0</v>
      </c>
      <c r="M75" s="47">
        <v>0</v>
      </c>
      <c r="N75" s="47">
        <v>0</v>
      </c>
    </row>
    <row r="76" spans="1:14" ht="12.75" customHeight="1" x14ac:dyDescent="0.2">
      <c r="A76" s="38" t="s">
        <v>53</v>
      </c>
      <c r="B76" s="33">
        <f t="shared" si="38"/>
        <v>410271</v>
      </c>
      <c r="C76" s="33">
        <f>C77</f>
        <v>410271</v>
      </c>
      <c r="D76" s="33">
        <f t="shared" ref="D76:N76" si="41">D77</f>
        <v>0</v>
      </c>
      <c r="E76" s="33">
        <f t="shared" si="41"/>
        <v>0</v>
      </c>
      <c r="F76" s="33">
        <f t="shared" si="35"/>
        <v>410271</v>
      </c>
      <c r="G76" s="33">
        <f>G77</f>
        <v>410271</v>
      </c>
      <c r="H76" s="33">
        <f t="shared" si="41"/>
        <v>0</v>
      </c>
      <c r="I76" s="33">
        <f t="shared" si="41"/>
        <v>0</v>
      </c>
      <c r="J76" s="33">
        <f>J77</f>
        <v>720</v>
      </c>
      <c r="K76" s="33">
        <f t="shared" si="37"/>
        <v>700</v>
      </c>
      <c r="L76" s="33">
        <f t="shared" si="41"/>
        <v>700</v>
      </c>
      <c r="M76" s="33">
        <f t="shared" si="41"/>
        <v>0</v>
      </c>
      <c r="N76" s="33">
        <f t="shared" si="41"/>
        <v>0</v>
      </c>
    </row>
    <row r="77" spans="1:14" ht="33.75" customHeight="1" x14ac:dyDescent="0.2">
      <c r="A77" s="58" t="s">
        <v>40</v>
      </c>
      <c r="B77" s="47">
        <f t="shared" si="38"/>
        <v>410271</v>
      </c>
      <c r="C77" s="47">
        <v>410271</v>
      </c>
      <c r="D77" s="47">
        <v>0</v>
      </c>
      <c r="E77" s="47">
        <v>0</v>
      </c>
      <c r="F77" s="47">
        <f t="shared" si="35"/>
        <v>410271</v>
      </c>
      <c r="G77" s="47">
        <f>C77</f>
        <v>410271</v>
      </c>
      <c r="H77" s="47">
        <v>0</v>
      </c>
      <c r="I77" s="47">
        <v>0</v>
      </c>
      <c r="J77" s="47">
        <v>720</v>
      </c>
      <c r="K77" s="47">
        <f t="shared" si="37"/>
        <v>700</v>
      </c>
      <c r="L77" s="47">
        <v>700</v>
      </c>
      <c r="M77" s="47">
        <v>0</v>
      </c>
      <c r="N77" s="47">
        <v>0</v>
      </c>
    </row>
    <row r="78" spans="1:14" ht="45" customHeight="1" x14ac:dyDescent="0.2">
      <c r="A78" s="58" t="s">
        <v>54</v>
      </c>
      <c r="B78" s="47">
        <f t="shared" si="38"/>
        <v>45240</v>
      </c>
      <c r="C78" s="47">
        <v>45240</v>
      </c>
      <c r="D78" s="47">
        <v>0</v>
      </c>
      <c r="E78" s="47">
        <v>0</v>
      </c>
      <c r="F78" s="47">
        <f t="shared" si="35"/>
        <v>45240</v>
      </c>
      <c r="G78" s="47">
        <f>C78</f>
        <v>45240</v>
      </c>
      <c r="H78" s="47">
        <v>0</v>
      </c>
      <c r="I78" s="47">
        <v>0</v>
      </c>
      <c r="J78" s="47">
        <v>0</v>
      </c>
      <c r="K78" s="47">
        <f t="shared" si="37"/>
        <v>0</v>
      </c>
      <c r="L78" s="47">
        <v>0</v>
      </c>
      <c r="M78" s="47">
        <v>0</v>
      </c>
      <c r="N78" s="47">
        <v>0</v>
      </c>
    </row>
    <row r="79" spans="1:14" ht="54" customHeight="1" x14ac:dyDescent="0.2">
      <c r="A79" s="58" t="s">
        <v>58</v>
      </c>
      <c r="B79" s="47">
        <f t="shared" si="38"/>
        <v>525600</v>
      </c>
      <c r="C79" s="47">
        <v>525600</v>
      </c>
      <c r="D79" s="20">
        <v>0</v>
      </c>
      <c r="E79" s="20">
        <v>0</v>
      </c>
      <c r="F79" s="47">
        <f t="shared" si="35"/>
        <v>525600</v>
      </c>
      <c r="G79" s="47">
        <f>C79</f>
        <v>525600</v>
      </c>
      <c r="H79" s="20">
        <v>0</v>
      </c>
      <c r="I79" s="20">
        <v>0</v>
      </c>
      <c r="J79" s="47">
        <v>254030</v>
      </c>
      <c r="K79" s="47">
        <f t="shared" si="37"/>
        <v>253562.94</v>
      </c>
      <c r="L79" s="47">
        <v>253562.94</v>
      </c>
      <c r="M79" s="20">
        <v>0</v>
      </c>
      <c r="N79" s="20">
        <v>0</v>
      </c>
    </row>
    <row r="80" spans="1:14" ht="12" customHeight="1" x14ac:dyDescent="0.2">
      <c r="A80" s="38" t="s">
        <v>41</v>
      </c>
      <c r="B80" s="33">
        <f>C80+D80</f>
        <v>629233</v>
      </c>
      <c r="C80" s="33">
        <f>C81</f>
        <v>629233</v>
      </c>
      <c r="D80" s="33">
        <f t="shared" ref="D80:N80" si="42">D81</f>
        <v>0</v>
      </c>
      <c r="E80" s="33">
        <f t="shared" si="42"/>
        <v>0</v>
      </c>
      <c r="F80" s="33">
        <f>G80+H80</f>
        <v>895233</v>
      </c>
      <c r="G80" s="33">
        <f t="shared" si="42"/>
        <v>895233</v>
      </c>
      <c r="H80" s="33">
        <f t="shared" si="42"/>
        <v>0</v>
      </c>
      <c r="I80" s="33">
        <f t="shared" si="42"/>
        <v>0</v>
      </c>
      <c r="J80" s="33">
        <f>J81</f>
        <v>137784</v>
      </c>
      <c r="K80" s="33">
        <f t="shared" si="37"/>
        <v>137472.59</v>
      </c>
      <c r="L80" s="33">
        <f t="shared" si="42"/>
        <v>137472.59</v>
      </c>
      <c r="M80" s="33">
        <f t="shared" si="42"/>
        <v>0</v>
      </c>
      <c r="N80" s="33">
        <f t="shared" si="42"/>
        <v>0</v>
      </c>
    </row>
    <row r="81" spans="1:14" ht="21" customHeight="1" x14ac:dyDescent="0.2">
      <c r="A81" s="58" t="s">
        <v>42</v>
      </c>
      <c r="B81" s="47">
        <f>C81+D81</f>
        <v>629233</v>
      </c>
      <c r="C81" s="47">
        <f>0+629233</f>
        <v>629233</v>
      </c>
      <c r="D81" s="47">
        <v>0</v>
      </c>
      <c r="E81" s="47">
        <v>0</v>
      </c>
      <c r="F81" s="33">
        <f t="shared" si="35"/>
        <v>895233</v>
      </c>
      <c r="G81" s="47">
        <f>266000+629233</f>
        <v>895233</v>
      </c>
      <c r="H81" s="20">
        <v>0</v>
      </c>
      <c r="I81" s="20">
        <v>0</v>
      </c>
      <c r="J81" s="20">
        <f>0+137784</f>
        <v>137784</v>
      </c>
      <c r="K81" s="47">
        <f t="shared" si="37"/>
        <v>137472.59</v>
      </c>
      <c r="L81" s="47">
        <f>0+137472.59</f>
        <v>137472.59</v>
      </c>
      <c r="M81" s="47">
        <v>0</v>
      </c>
      <c r="N81" s="47">
        <v>0</v>
      </c>
    </row>
    <row r="82" spans="1:14" ht="13.5" customHeight="1" x14ac:dyDescent="0.2">
      <c r="A82" s="40" t="s">
        <v>43</v>
      </c>
      <c r="B82" s="22">
        <f t="shared" si="38"/>
        <v>640875</v>
      </c>
      <c r="C82" s="22">
        <f>C83</f>
        <v>640875</v>
      </c>
      <c r="D82" s="22">
        <f t="shared" ref="D82:N82" si="43">D83</f>
        <v>0</v>
      </c>
      <c r="E82" s="22">
        <f t="shared" si="43"/>
        <v>0</v>
      </c>
      <c r="F82" s="22">
        <f t="shared" si="35"/>
        <v>640875</v>
      </c>
      <c r="G82" s="22">
        <f t="shared" si="43"/>
        <v>640875</v>
      </c>
      <c r="H82" s="22">
        <f t="shared" si="43"/>
        <v>0</v>
      </c>
      <c r="I82" s="22">
        <f t="shared" si="43"/>
        <v>0</v>
      </c>
      <c r="J82" s="22">
        <f t="shared" si="43"/>
        <v>57800</v>
      </c>
      <c r="K82" s="22">
        <f t="shared" si="37"/>
        <v>4400</v>
      </c>
      <c r="L82" s="22">
        <f t="shared" si="43"/>
        <v>4400</v>
      </c>
      <c r="M82" s="22">
        <f t="shared" si="43"/>
        <v>0</v>
      </c>
      <c r="N82" s="22">
        <f t="shared" si="43"/>
        <v>0</v>
      </c>
    </row>
    <row r="83" spans="1:14" ht="15.75" customHeight="1" x14ac:dyDescent="0.2">
      <c r="A83" s="38" t="s">
        <v>44</v>
      </c>
      <c r="B83" s="33">
        <f t="shared" si="38"/>
        <v>640875</v>
      </c>
      <c r="C83" s="33">
        <f>C84</f>
        <v>640875</v>
      </c>
      <c r="D83" s="33">
        <f t="shared" ref="D83:N83" si="44">D84</f>
        <v>0</v>
      </c>
      <c r="E83" s="33">
        <f t="shared" si="44"/>
        <v>0</v>
      </c>
      <c r="F83" s="33">
        <f>G83+H83</f>
        <v>640875</v>
      </c>
      <c r="G83" s="33">
        <f t="shared" si="44"/>
        <v>640875</v>
      </c>
      <c r="H83" s="33">
        <f t="shared" si="44"/>
        <v>0</v>
      </c>
      <c r="I83" s="33">
        <f t="shared" si="44"/>
        <v>0</v>
      </c>
      <c r="J83" s="33">
        <f t="shared" si="44"/>
        <v>57800</v>
      </c>
      <c r="K83" s="33">
        <f t="shared" si="37"/>
        <v>4400</v>
      </c>
      <c r="L83" s="33">
        <f t="shared" si="44"/>
        <v>4400</v>
      </c>
      <c r="M83" s="33">
        <f t="shared" si="44"/>
        <v>0</v>
      </c>
      <c r="N83" s="33">
        <f t="shared" si="44"/>
        <v>0</v>
      </c>
    </row>
    <row r="84" spans="1:14" ht="12.75" customHeight="1" x14ac:dyDescent="0.2">
      <c r="A84" s="58" t="s">
        <v>45</v>
      </c>
      <c r="B84" s="47">
        <f t="shared" si="38"/>
        <v>640875</v>
      </c>
      <c r="C84" s="47">
        <v>640875</v>
      </c>
      <c r="D84" s="20">
        <v>0</v>
      </c>
      <c r="E84" s="20">
        <v>0</v>
      </c>
      <c r="F84" s="47">
        <f t="shared" si="35"/>
        <v>640875</v>
      </c>
      <c r="G84" s="47">
        <f>C84</f>
        <v>640875</v>
      </c>
      <c r="H84" s="20">
        <v>0</v>
      </c>
      <c r="I84" s="20">
        <v>0</v>
      </c>
      <c r="J84" s="20">
        <v>57800</v>
      </c>
      <c r="K84" s="47">
        <f>L84</f>
        <v>4400</v>
      </c>
      <c r="L84" s="47">
        <v>4400</v>
      </c>
      <c r="M84" s="20">
        <v>0</v>
      </c>
      <c r="N84" s="20">
        <v>0</v>
      </c>
    </row>
    <row r="85" spans="1:14" ht="12" customHeight="1" x14ac:dyDescent="0.2">
      <c r="A85" s="40" t="s">
        <v>46</v>
      </c>
      <c r="B85" s="21">
        <f t="shared" si="38"/>
        <v>267005</v>
      </c>
      <c r="C85" s="21">
        <f>C86</f>
        <v>267005</v>
      </c>
      <c r="D85" s="21">
        <f t="shared" ref="D85:N85" si="45">D86</f>
        <v>0</v>
      </c>
      <c r="E85" s="21">
        <f t="shared" si="45"/>
        <v>0</v>
      </c>
      <c r="F85" s="21">
        <f>G85+H85</f>
        <v>267005</v>
      </c>
      <c r="G85" s="21">
        <f t="shared" si="45"/>
        <v>267005</v>
      </c>
      <c r="H85" s="21">
        <f t="shared" si="45"/>
        <v>0</v>
      </c>
      <c r="I85" s="21">
        <f t="shared" si="45"/>
        <v>0</v>
      </c>
      <c r="J85" s="21">
        <f>J86</f>
        <v>11525</v>
      </c>
      <c r="K85" s="21">
        <f t="shared" ref="K85:K87" si="46">L85+M85</f>
        <v>0</v>
      </c>
      <c r="L85" s="21">
        <f t="shared" si="45"/>
        <v>0</v>
      </c>
      <c r="M85" s="21">
        <f t="shared" si="45"/>
        <v>0</v>
      </c>
      <c r="N85" s="21">
        <f t="shared" si="45"/>
        <v>0</v>
      </c>
    </row>
    <row r="86" spans="1:14" ht="14.25" customHeight="1" x14ac:dyDescent="0.2">
      <c r="A86" s="38" t="s">
        <v>47</v>
      </c>
      <c r="B86" s="33">
        <f t="shared" si="38"/>
        <v>267005</v>
      </c>
      <c r="C86" s="33">
        <f>C87</f>
        <v>267005</v>
      </c>
      <c r="D86" s="33">
        <f t="shared" ref="D86:N86" si="47">D87</f>
        <v>0</v>
      </c>
      <c r="E86" s="33">
        <f t="shared" si="47"/>
        <v>0</v>
      </c>
      <c r="F86" s="33">
        <f t="shared" si="35"/>
        <v>267005</v>
      </c>
      <c r="G86" s="33">
        <f t="shared" si="47"/>
        <v>267005</v>
      </c>
      <c r="H86" s="33">
        <f t="shared" si="47"/>
        <v>0</v>
      </c>
      <c r="I86" s="33">
        <f t="shared" si="47"/>
        <v>0</v>
      </c>
      <c r="J86" s="33">
        <f>J87</f>
        <v>11525</v>
      </c>
      <c r="K86" s="33">
        <f t="shared" si="46"/>
        <v>0</v>
      </c>
      <c r="L86" s="33">
        <f t="shared" si="47"/>
        <v>0</v>
      </c>
      <c r="M86" s="33">
        <f t="shared" si="47"/>
        <v>0</v>
      </c>
      <c r="N86" s="33">
        <f t="shared" si="47"/>
        <v>0</v>
      </c>
    </row>
    <row r="87" spans="1:14" ht="36.75" customHeight="1" x14ac:dyDescent="0.2">
      <c r="A87" s="58" t="s">
        <v>55</v>
      </c>
      <c r="B87" s="47">
        <f t="shared" si="38"/>
        <v>267005</v>
      </c>
      <c r="C87" s="47">
        <v>267005</v>
      </c>
      <c r="D87" s="47">
        <v>0</v>
      </c>
      <c r="E87" s="47">
        <v>0</v>
      </c>
      <c r="F87" s="47">
        <f t="shared" si="35"/>
        <v>267005</v>
      </c>
      <c r="G87" s="47">
        <f>C87</f>
        <v>267005</v>
      </c>
      <c r="H87" s="47">
        <v>0</v>
      </c>
      <c r="I87" s="47">
        <v>0</v>
      </c>
      <c r="J87" s="47">
        <v>11525</v>
      </c>
      <c r="K87" s="47">
        <f t="shared" si="46"/>
        <v>0</v>
      </c>
      <c r="L87" s="47">
        <v>0</v>
      </c>
      <c r="M87" s="47">
        <v>0</v>
      </c>
      <c r="N87" s="47">
        <v>0</v>
      </c>
    </row>
    <row r="88" spans="1:14" ht="22.5" customHeight="1" x14ac:dyDescent="0.2">
      <c r="A88" s="40" t="s">
        <v>48</v>
      </c>
      <c r="B88" s="21">
        <f t="shared" ref="B88:B93" si="48">C88+D88</f>
        <v>8481300</v>
      </c>
      <c r="C88" s="21">
        <f>C89+C90+C92</f>
        <v>8475500</v>
      </c>
      <c r="D88" s="21">
        <f t="shared" ref="D88:E88" si="49">D89+D90+D92</f>
        <v>5800</v>
      </c>
      <c r="E88" s="21">
        <f t="shared" si="49"/>
        <v>0</v>
      </c>
      <c r="F88" s="21">
        <f>G88+H88</f>
        <v>8652252</v>
      </c>
      <c r="G88" s="21">
        <f>G89+G90+G92</f>
        <v>8646452</v>
      </c>
      <c r="H88" s="21">
        <f t="shared" ref="H88:I88" si="50">H89+H90+H92</f>
        <v>5800</v>
      </c>
      <c r="I88" s="21">
        <f t="shared" si="50"/>
        <v>0</v>
      </c>
      <c r="J88" s="21">
        <f>J89+J90+J92</f>
        <v>1445024</v>
      </c>
      <c r="K88" s="21">
        <f>L88+M88</f>
        <v>1426954.5899999999</v>
      </c>
      <c r="L88" s="21">
        <f>L89+L90+L92</f>
        <v>1426749.71</v>
      </c>
      <c r="M88" s="21">
        <f t="shared" ref="M88:N88" si="51">M89+M90+M92</f>
        <v>204.88</v>
      </c>
      <c r="N88" s="21">
        <f t="shared" si="51"/>
        <v>0</v>
      </c>
    </row>
    <row r="89" spans="1:14" ht="11.25" customHeight="1" x14ac:dyDescent="0.2">
      <c r="A89" s="58" t="s">
        <v>49</v>
      </c>
      <c r="B89" s="47">
        <f t="shared" si="48"/>
        <v>8345304</v>
      </c>
      <c r="C89" s="47">
        <v>8340900</v>
      </c>
      <c r="D89" s="47">
        <v>4404</v>
      </c>
      <c r="E89" s="47">
        <v>0</v>
      </c>
      <c r="F89" s="47">
        <f>G89+H89</f>
        <v>8516256</v>
      </c>
      <c r="G89" s="47">
        <v>8511852</v>
      </c>
      <c r="H89" s="47">
        <v>4404</v>
      </c>
      <c r="I89" s="47">
        <v>0</v>
      </c>
      <c r="J89" s="47">
        <v>1445024</v>
      </c>
      <c r="K89" s="47">
        <f t="shared" ref="K89" si="52">L89+M89</f>
        <v>1426954.5899999999</v>
      </c>
      <c r="L89" s="47">
        <v>1426749.71</v>
      </c>
      <c r="M89" s="47">
        <v>204.88</v>
      </c>
      <c r="N89" s="47">
        <v>0</v>
      </c>
    </row>
    <row r="90" spans="1:14" s="65" customFormat="1" ht="24" customHeight="1" x14ac:dyDescent="0.2">
      <c r="A90" s="38" t="s">
        <v>89</v>
      </c>
      <c r="B90" s="33">
        <f t="shared" si="48"/>
        <v>31396</v>
      </c>
      <c r="C90" s="33">
        <f>C91</f>
        <v>30000</v>
      </c>
      <c r="D90" s="33">
        <f>D91</f>
        <v>1396</v>
      </c>
      <c r="E90" s="33">
        <f>E91</f>
        <v>0</v>
      </c>
      <c r="F90" s="33">
        <f>G90+H90</f>
        <v>31396</v>
      </c>
      <c r="G90" s="33">
        <f>G91</f>
        <v>30000</v>
      </c>
      <c r="H90" s="33">
        <f>H91</f>
        <v>1396</v>
      </c>
      <c r="I90" s="33">
        <f>I91</f>
        <v>0</v>
      </c>
      <c r="J90" s="33">
        <f>J91</f>
        <v>0</v>
      </c>
      <c r="K90" s="33">
        <f>L90+M90</f>
        <v>0</v>
      </c>
      <c r="L90" s="33">
        <f>L91</f>
        <v>0</v>
      </c>
      <c r="M90" s="33">
        <f t="shared" ref="M90" si="53">M91</f>
        <v>0</v>
      </c>
      <c r="N90" s="33">
        <f>N91</f>
        <v>0</v>
      </c>
    </row>
    <row r="91" spans="1:14" ht="24.75" customHeight="1" x14ac:dyDescent="0.2">
      <c r="A91" s="58" t="s">
        <v>90</v>
      </c>
      <c r="B91" s="47">
        <f t="shared" si="48"/>
        <v>31396</v>
      </c>
      <c r="C91" s="47">
        <v>30000</v>
      </c>
      <c r="D91" s="47">
        <v>1396</v>
      </c>
      <c r="E91" s="47">
        <v>0</v>
      </c>
      <c r="F91" s="47">
        <f>G91+H91</f>
        <v>31396</v>
      </c>
      <c r="G91" s="47">
        <f>C91</f>
        <v>30000</v>
      </c>
      <c r="H91" s="47">
        <v>1396</v>
      </c>
      <c r="I91" s="47">
        <v>0</v>
      </c>
      <c r="J91" s="47">
        <v>0</v>
      </c>
      <c r="K91" s="47">
        <f>L91+M91</f>
        <v>0</v>
      </c>
      <c r="L91" s="47">
        <v>0</v>
      </c>
      <c r="M91" s="47">
        <v>0</v>
      </c>
      <c r="N91" s="47">
        <v>0</v>
      </c>
    </row>
    <row r="92" spans="1:14" ht="25.5" customHeight="1" x14ac:dyDescent="0.2">
      <c r="A92" s="58" t="s">
        <v>91</v>
      </c>
      <c r="B92" s="47">
        <f t="shared" si="48"/>
        <v>104600</v>
      </c>
      <c r="C92" s="47">
        <v>104600</v>
      </c>
      <c r="D92" s="47"/>
      <c r="E92" s="47"/>
      <c r="F92" s="47">
        <f t="shared" ref="F92" si="54">G92+H92</f>
        <v>104600</v>
      </c>
      <c r="G92" s="47">
        <f>C92</f>
        <v>104600</v>
      </c>
      <c r="H92" s="47"/>
      <c r="I92" s="47"/>
      <c r="J92" s="47">
        <v>0</v>
      </c>
      <c r="K92" s="47">
        <f>L92+M92</f>
        <v>0</v>
      </c>
      <c r="L92" s="47">
        <v>0</v>
      </c>
      <c r="M92" s="47">
        <v>0</v>
      </c>
      <c r="N92" s="47">
        <v>0</v>
      </c>
    </row>
    <row r="93" spans="1:14" s="17" customFormat="1" ht="21.75" customHeight="1" x14ac:dyDescent="0.2">
      <c r="A93" s="40" t="s">
        <v>75</v>
      </c>
      <c r="B93" s="21">
        <f t="shared" si="48"/>
        <v>5489737</v>
      </c>
      <c r="C93" s="21">
        <f>C94</f>
        <v>0</v>
      </c>
      <c r="D93" s="21">
        <f t="shared" ref="D93:E93" si="55">D94</f>
        <v>5489737</v>
      </c>
      <c r="E93" s="21">
        <f t="shared" si="55"/>
        <v>5489737</v>
      </c>
      <c r="F93" s="21">
        <f>G93+H93</f>
        <v>5601773</v>
      </c>
      <c r="G93" s="21">
        <f>G94</f>
        <v>0</v>
      </c>
      <c r="H93" s="21">
        <f t="shared" ref="H93:J93" si="56">H94</f>
        <v>5601773</v>
      </c>
      <c r="I93" s="21">
        <f t="shared" si="56"/>
        <v>5489737</v>
      </c>
      <c r="J93" s="21">
        <f t="shared" si="56"/>
        <v>0</v>
      </c>
      <c r="K93" s="21">
        <f t="shared" ref="K93:K98" si="57">L93+M93</f>
        <v>0</v>
      </c>
      <c r="L93" s="21">
        <f>L94</f>
        <v>0</v>
      </c>
      <c r="M93" s="21">
        <f t="shared" ref="M93:N93" si="58">M94</f>
        <v>0</v>
      </c>
      <c r="N93" s="21">
        <f t="shared" si="58"/>
        <v>0</v>
      </c>
    </row>
    <row r="94" spans="1:14" ht="15.75" customHeight="1" x14ac:dyDescent="0.2">
      <c r="A94" s="58" t="s">
        <v>76</v>
      </c>
      <c r="B94" s="47">
        <f t="shared" ref="B94" si="59">C94+D94</f>
        <v>5489737</v>
      </c>
      <c r="C94" s="47">
        <v>0</v>
      </c>
      <c r="D94" s="47">
        <v>5489737</v>
      </c>
      <c r="E94" s="47">
        <v>5489737</v>
      </c>
      <c r="F94" s="47">
        <f t="shared" ref="F94:F98" si="60">G94+H94</f>
        <v>5601773</v>
      </c>
      <c r="G94" s="47">
        <v>0</v>
      </c>
      <c r="H94" s="47">
        <v>5601773</v>
      </c>
      <c r="I94" s="47">
        <f>E94</f>
        <v>5489737</v>
      </c>
      <c r="J94" s="47">
        <v>0</v>
      </c>
      <c r="K94" s="47">
        <f t="shared" si="57"/>
        <v>0</v>
      </c>
      <c r="L94" s="47">
        <v>0</v>
      </c>
      <c r="M94" s="47">
        <v>0</v>
      </c>
      <c r="N94" s="68">
        <v>0</v>
      </c>
    </row>
    <row r="95" spans="1:14" s="17" customFormat="1" ht="21.75" customHeight="1" x14ac:dyDescent="0.2">
      <c r="A95" s="40" t="s">
        <v>88</v>
      </c>
      <c r="B95" s="21">
        <f>C95+D95</f>
        <v>307503</v>
      </c>
      <c r="C95" s="21">
        <f>C96</f>
        <v>303903</v>
      </c>
      <c r="D95" s="21">
        <f t="shared" ref="D95:N95" si="61">D96</f>
        <v>3600</v>
      </c>
      <c r="E95" s="21">
        <f t="shared" si="61"/>
        <v>0</v>
      </c>
      <c r="F95" s="21">
        <f>F96</f>
        <v>362755</v>
      </c>
      <c r="G95" s="21">
        <f t="shared" si="61"/>
        <v>325785</v>
      </c>
      <c r="H95" s="21">
        <f t="shared" si="61"/>
        <v>36970</v>
      </c>
      <c r="I95" s="21">
        <f t="shared" si="61"/>
        <v>33370</v>
      </c>
      <c r="J95" s="21">
        <f>J96</f>
        <v>68392</v>
      </c>
      <c r="K95" s="21">
        <f>K96</f>
        <v>34360</v>
      </c>
      <c r="L95" s="21">
        <f t="shared" si="61"/>
        <v>34360</v>
      </c>
      <c r="M95" s="21">
        <f t="shared" si="61"/>
        <v>0</v>
      </c>
      <c r="N95" s="21">
        <f t="shared" si="61"/>
        <v>0</v>
      </c>
    </row>
    <row r="96" spans="1:14" ht="12.75" customHeight="1" x14ac:dyDescent="0.2">
      <c r="A96" s="58" t="s">
        <v>87</v>
      </c>
      <c r="B96" s="47">
        <f>C96+D96</f>
        <v>307503</v>
      </c>
      <c r="C96" s="47">
        <f>256483+47420</f>
        <v>303903</v>
      </c>
      <c r="D96" s="47">
        <v>3600</v>
      </c>
      <c r="E96" s="47">
        <v>0</v>
      </c>
      <c r="F96" s="47">
        <f>G96+H96</f>
        <v>362755</v>
      </c>
      <c r="G96" s="47">
        <f>278365+47420</f>
        <v>325785</v>
      </c>
      <c r="H96" s="47">
        <f>33370+3600</f>
        <v>36970</v>
      </c>
      <c r="I96" s="47">
        <v>33370</v>
      </c>
      <c r="J96" s="47">
        <f>58592+9800</f>
        <v>68392</v>
      </c>
      <c r="K96" s="47">
        <f>L96+M96</f>
        <v>34360</v>
      </c>
      <c r="L96" s="47">
        <f>26130+8230</f>
        <v>34360</v>
      </c>
      <c r="M96" s="47">
        <v>0</v>
      </c>
      <c r="N96" s="47">
        <v>0</v>
      </c>
    </row>
    <row r="97" spans="1:14" s="17" customFormat="1" ht="11.25" customHeight="1" x14ac:dyDescent="0.2">
      <c r="A97" s="40" t="s">
        <v>74</v>
      </c>
      <c r="B97" s="21">
        <f>C97+D97</f>
        <v>1000</v>
      </c>
      <c r="C97" s="21">
        <f>C98</f>
        <v>1000</v>
      </c>
      <c r="D97" s="21">
        <f t="shared" ref="D97:E97" si="62">D98</f>
        <v>0</v>
      </c>
      <c r="E97" s="21">
        <f t="shared" si="62"/>
        <v>0</v>
      </c>
      <c r="F97" s="21">
        <f t="shared" si="60"/>
        <v>1000</v>
      </c>
      <c r="G97" s="21">
        <f>G98</f>
        <v>1000</v>
      </c>
      <c r="H97" s="21">
        <f t="shared" ref="H97:I97" si="63">H98</f>
        <v>0</v>
      </c>
      <c r="I97" s="21">
        <f t="shared" si="63"/>
        <v>0</v>
      </c>
      <c r="J97" s="21">
        <f>J98</f>
        <v>0</v>
      </c>
      <c r="K97" s="21">
        <f t="shared" si="57"/>
        <v>0</v>
      </c>
      <c r="L97" s="21">
        <f>L98</f>
        <v>0</v>
      </c>
      <c r="M97" s="21">
        <f t="shared" ref="M97:N97" si="64">M98</f>
        <v>0</v>
      </c>
      <c r="N97" s="21">
        <f t="shared" si="64"/>
        <v>0</v>
      </c>
    </row>
    <row r="98" spans="1:14" ht="11.25" customHeight="1" x14ac:dyDescent="0.2">
      <c r="A98" s="58" t="s">
        <v>73</v>
      </c>
      <c r="B98" s="47">
        <f>C98+D98</f>
        <v>1000</v>
      </c>
      <c r="C98" s="47">
        <v>1000</v>
      </c>
      <c r="D98" s="47">
        <v>0</v>
      </c>
      <c r="E98" s="47">
        <v>0</v>
      </c>
      <c r="F98" s="47">
        <f t="shared" si="60"/>
        <v>1000</v>
      </c>
      <c r="G98" s="47">
        <f>C98</f>
        <v>1000</v>
      </c>
      <c r="H98" s="47">
        <v>0</v>
      </c>
      <c r="I98" s="47">
        <v>0</v>
      </c>
      <c r="J98" s="47">
        <v>0</v>
      </c>
      <c r="K98" s="47">
        <f t="shared" si="57"/>
        <v>0</v>
      </c>
      <c r="L98" s="47">
        <v>0</v>
      </c>
      <c r="M98" s="47">
        <v>0</v>
      </c>
      <c r="N98" s="47">
        <v>0</v>
      </c>
    </row>
    <row r="99" spans="1:14" ht="14.25" customHeight="1" x14ac:dyDescent="0.2">
      <c r="A99" s="29" t="s">
        <v>50</v>
      </c>
      <c r="B99" s="22">
        <f>C99+D99</f>
        <v>99349606</v>
      </c>
      <c r="C99" s="22">
        <f>C61+C63+C82+C85+C88+C97+C93+C95</f>
        <v>93042947</v>
      </c>
      <c r="D99" s="22">
        <f>D61+D63+D82+D85+D88+D97+D93+D95</f>
        <v>6306659</v>
      </c>
      <c r="E99" s="22">
        <f>E61+E63+E82+E85+E88+E97+E93+E95</f>
        <v>5549737</v>
      </c>
      <c r="F99" s="22">
        <f>G99+H99</f>
        <v>100239780.34</v>
      </c>
      <c r="G99" s="22">
        <f>G61+G63+G82+G85+G88+G93+G97+G95</f>
        <v>93757147</v>
      </c>
      <c r="H99" s="22">
        <f>H61+H63+H82+H85+H88+H93+H97+H95</f>
        <v>6482633.3399999999</v>
      </c>
      <c r="I99" s="22">
        <f>I61+I63+I82+I85+I88+I93+I97+I95</f>
        <v>5583107</v>
      </c>
      <c r="J99" s="22">
        <f>J61+J63+J82+J85+J88+J97+J93+J95</f>
        <v>21603278</v>
      </c>
      <c r="K99" s="22">
        <f>L99+M99</f>
        <v>21345269.25</v>
      </c>
      <c r="L99" s="22">
        <f>L61+L63+L82+L85+L88+L93+L97+L95</f>
        <v>21069582</v>
      </c>
      <c r="M99" s="22">
        <f>M61+M63+M82+M85+M88+M93+M97+M95</f>
        <v>275687.25</v>
      </c>
      <c r="N99" s="22">
        <f>N61+N63+N82+N85+N88+N93+N97+N95</f>
        <v>0</v>
      </c>
    </row>
    <row r="100" spans="1:14" ht="20.25" customHeight="1" x14ac:dyDescent="0.2">
      <c r="A100" s="6"/>
      <c r="B100" s="7"/>
      <c r="C100" s="7"/>
      <c r="D100" s="7"/>
      <c r="E100" s="8"/>
      <c r="F100" s="44"/>
      <c r="G100" s="7"/>
      <c r="H100" s="7"/>
      <c r="I100" s="7"/>
      <c r="J100" s="7"/>
      <c r="K100" s="7"/>
      <c r="L100" s="7"/>
      <c r="M100" s="7"/>
      <c r="N100" s="7"/>
    </row>
    <row r="101" spans="1:14" s="23" customFormat="1" ht="17.25" customHeight="1" x14ac:dyDescent="0.2">
      <c r="A101" s="74" t="s">
        <v>77</v>
      </c>
      <c r="B101" s="74"/>
      <c r="C101" s="74"/>
      <c r="D101" s="74"/>
      <c r="E101" s="74"/>
      <c r="F101" s="66"/>
      <c r="G101" s="64"/>
      <c r="H101" s="64"/>
      <c r="I101" s="64"/>
      <c r="J101" s="64"/>
      <c r="K101" s="74" t="s">
        <v>92</v>
      </c>
      <c r="L101" s="74"/>
      <c r="M101" s="74"/>
      <c r="N101" s="64"/>
    </row>
    <row r="102" spans="1:14" s="46" customFormat="1" ht="9" customHeight="1" x14ac:dyDescent="0.2">
      <c r="A102" s="45"/>
    </row>
    <row r="103" spans="1:14" s="70" customFormat="1" ht="18" customHeight="1" x14ac:dyDescent="0.2">
      <c r="A103" s="74"/>
      <c r="B103" s="74"/>
      <c r="C103" s="74"/>
      <c r="D103" s="74"/>
      <c r="E103" s="74"/>
      <c r="J103" s="71"/>
    </row>
    <row r="104" spans="1:14" s="70" customFormat="1" ht="15.75" customHeight="1" x14ac:dyDescent="0.2">
      <c r="A104" s="73"/>
      <c r="B104" s="72"/>
      <c r="C104" s="72"/>
      <c r="D104" s="72"/>
      <c r="E104" s="72"/>
      <c r="F104" s="72"/>
      <c r="G104" s="72"/>
      <c r="H104" s="72"/>
      <c r="I104" s="72"/>
      <c r="J104" s="72"/>
      <c r="K104" s="72"/>
      <c r="L104" s="72"/>
      <c r="M104" s="72"/>
      <c r="N104" s="72"/>
    </row>
    <row r="105" spans="1:14" s="35" customFormat="1" x14ac:dyDescent="0.2"/>
    <row r="106" spans="1:14" s="35" customFormat="1" x14ac:dyDescent="0.2"/>
    <row r="107" spans="1:14" s="35" customFormat="1" x14ac:dyDescent="0.2"/>
    <row r="108" spans="1:14" s="35" customFormat="1" x14ac:dyDescent="0.2"/>
  </sheetData>
  <mergeCells count="36">
    <mergeCell ref="A37:N37"/>
    <mergeCell ref="A38:A39"/>
    <mergeCell ref="B38:B39"/>
    <mergeCell ref="C38:E38"/>
    <mergeCell ref="F38:F39"/>
    <mergeCell ref="G38:I38"/>
    <mergeCell ref="J38:J39"/>
    <mergeCell ref="K38:K39"/>
    <mergeCell ref="L38:N38"/>
    <mergeCell ref="A7:N7"/>
    <mergeCell ref="A9:A10"/>
    <mergeCell ref="M8:N8"/>
    <mergeCell ref="J9:J10"/>
    <mergeCell ref="C9:E9"/>
    <mergeCell ref="B9:B10"/>
    <mergeCell ref="F9:F10"/>
    <mergeCell ref="G9:I9"/>
    <mergeCell ref="K9:K10"/>
    <mergeCell ref="L9:N9"/>
    <mergeCell ref="K1:N1"/>
    <mergeCell ref="K2:N2"/>
    <mergeCell ref="K4:N4"/>
    <mergeCell ref="K3:N3"/>
    <mergeCell ref="A6:N6"/>
    <mergeCell ref="A103:E103"/>
    <mergeCell ref="A101:E101"/>
    <mergeCell ref="K101:M101"/>
    <mergeCell ref="K72:K73"/>
    <mergeCell ref="A71:N71"/>
    <mergeCell ref="A72:A73"/>
    <mergeCell ref="B72:B73"/>
    <mergeCell ref="C72:E72"/>
    <mergeCell ref="F72:F73"/>
    <mergeCell ref="G72:I72"/>
    <mergeCell ref="L72:N72"/>
    <mergeCell ref="J72:J73"/>
  </mergeCells>
  <pageMargins left="0.78740157480314965" right="0.78740157480314965" top="0.98425196850393704" bottom="0.39370078740157483" header="0.31496062992125984" footer="0.31496062992125984"/>
  <pageSetup paperSize="9" scale="73" fitToHeight="4" orientation="landscape" horizontalDpi="1200" verticalDpi="0" r:id="rId1"/>
  <rowBreaks count="1" manualBreakCount="1">
    <brk id="39" max="1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виконком</vt:lpstr>
      <vt:lpstr>виконком!Область_печати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USA</cp:lastModifiedBy>
  <cp:lastPrinted>2021-04-28T11:19:40Z</cp:lastPrinted>
  <dcterms:created xsi:type="dcterms:W3CDTF">2019-02-22T08:51:02Z</dcterms:created>
  <dcterms:modified xsi:type="dcterms:W3CDTF">2021-04-29T07:24:19Z</dcterms:modified>
</cp:coreProperties>
</file>