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3 (2)" sheetId="1" r:id="rId1"/>
  </sheets>
  <definedNames>
    <definedName name="Excel_BuiltIn_Print_Area_1">'Дод3 (2)'!$A$1:$M$68</definedName>
    <definedName name="Excel_BuiltIn_Print_Area_1_1">'Дод3 (2)'!$A$1:$M$72</definedName>
    <definedName name="_xlnm.Print_Area" localSheetId="0">'Дод3 (2)'!$A$1:$M$71</definedName>
  </definedNames>
  <calcPr fullCalcOnLoad="1"/>
</workbook>
</file>

<file path=xl/sharedStrings.xml><?xml version="1.0" encoding="utf-8"?>
<sst xmlns="http://schemas.openxmlformats.org/spreadsheetml/2006/main" count="100" uniqueCount="86">
  <si>
    <t xml:space="preserve">           </t>
  </si>
  <si>
    <t xml:space="preserve">Додаток 3 </t>
  </si>
  <si>
    <t>до рішення районної у місті ради</t>
  </si>
  <si>
    <t>від 20 лютого 2014 року № 309</t>
  </si>
  <si>
    <t xml:space="preserve">Розподіл видатків районного у місті бюджету  на  2014 рік </t>
  </si>
  <si>
    <t>за головними розпорядниками коштів</t>
  </si>
  <si>
    <t>грн.</t>
  </si>
  <si>
    <t>Код типової відомчої класифікації</t>
  </si>
  <si>
    <t>Назва головного розпорядника</t>
  </si>
  <si>
    <t>Видатки загального фонду</t>
  </si>
  <si>
    <t>Видатки спеціального фонду</t>
  </si>
  <si>
    <t>Разом</t>
  </si>
  <si>
    <t xml:space="preserve">Код тимчасової відомчої класифікації видатків </t>
  </si>
  <si>
    <t xml:space="preserve">Найменування коду тимчасової класифікації видатків та кредитування місцевих бюджетів 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</si>
  <si>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</si>
  <si>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</si>
  <si>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</si>
  <si>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</si>
  <si>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</si>
  <si>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</si>
  <si>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</si>
  <si>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</si>
  <si>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</si>
  <si>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</si>
  <si>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</si>
  <si>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</si>
  <si>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Органи місцевого самоврядування</t>
  </si>
  <si>
    <t>090802</t>
  </si>
  <si>
    <t>Інші програми соціального захисту дітей</t>
  </si>
  <si>
    <t>090412</t>
  </si>
  <si>
    <t>Інші видатки на соціальний захист населення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</si>
  <si>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</si>
  <si>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</si>
  <si>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</si>
  <si>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</si>
  <si>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</si>
  <si>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</si>
  <si>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</si>
  <si>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</t>
  </si>
  <si>
    <t>10</t>
  </si>
  <si>
    <t>Відділ освіти виконкому Саксаганської районної у місті  ради</t>
  </si>
  <si>
    <t>Утримання та навчально-тренувальна робота дитячо-юнацьких спортивних шкіл</t>
  </si>
  <si>
    <t>15</t>
  </si>
  <si>
    <t>Управління праці та соціального захисту населення виконкому Саксаганської районної у місті ради</t>
  </si>
  <si>
    <t>у тому числі за рахунок 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</si>
  <si>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</si>
  <si>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</si>
  <si>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</si>
  <si>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070303</t>
  </si>
  <si>
    <t xml:space="preserve">Дитячі будинки(в тому числі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</si>
  <si>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</si>
  <si>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</si>
  <si>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</si>
  <si>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продовження додатка 3</t>
  </si>
  <si>
    <t>1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</si>
  <si>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</si>
  <si>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</si>
  <si>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</si>
  <si>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</si>
  <si>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</si>
  <si>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</si>
  <si>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</si>
  <si>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</si>
  <si>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</si>
  <si>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</si>
  <si>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</si>
  <si>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</si>
  <si>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90308</t>
  </si>
  <si>
    <t>Допомога при усиновленні дитини</t>
  </si>
  <si>
    <t>090401</t>
  </si>
  <si>
    <t>Державна соціальна допомога малозабезпеченим сім'ям</t>
  </si>
  <si>
    <t>091204</t>
  </si>
  <si>
    <t>Територіальні центри  соціального обслуговування ( 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</si>
  <si>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</si>
  <si>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</si>
  <si>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100203</t>
  </si>
  <si>
    <t>Благоустрій міст, сіл, селищ</t>
  </si>
  <si>
    <t>091206</t>
  </si>
  <si>
    <t xml:space="preserve">Центри соціальної реабілітації дітей-інвалідів; центри професійної реабілітації інвалідів </t>
  </si>
  <si>
    <t>в тому числі за рахунок субвенції з державного бюджету місцевим бюджетам на фінансування  Програм — переможців Всеукраїнського конкурсу проектів розвитку місцевого самоврядування</t>
  </si>
  <si>
    <t>091300</t>
  </si>
  <si>
    <t>Державна соціальна допомога інвалідам з дитинства та дітям-інвалідам</t>
  </si>
  <si>
    <t xml:space="preserve">РАЗОМ ВИДАТКІВ </t>
  </si>
  <si>
    <t xml:space="preserve">  У тому числі за рахунок субвенцій з державного  бюджету місцевим бюджетам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</si>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</sst>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59" zoomScaleNormal="75" zoomScaleSheetLayoutView="59" zoomScalePageLayoutView="0" workbookViewId="0" topLeftCell="A65">
      <selection activeCell="A69" sqref="A69:M71"/>
    </sheetView>
  </sheetViews>
  <sheetFormatPr defaultColWidth="9.00390625" defaultRowHeight="12.75"/>
  <cols>
    <col min="1" max="1" width="28.00390625" style="1" customWidth="1"/>
    <col min="2" max="2" width="93.140625" style="1" customWidth="1"/>
    <col min="3" max="3" width="28.00390625" style="1" customWidth="1"/>
    <col min="4" max="4" width="24.28125" style="1" customWidth="1"/>
    <col min="5" max="5" width="20.421875" style="1" customWidth="1"/>
    <col min="6" max="6" width="18.00390625" style="1" customWidth="1"/>
    <col min="7" max="7" width="18.421875" style="1" customWidth="1"/>
    <col min="8" max="8" width="12.421875" style="1" customWidth="1"/>
    <col min="9" max="9" width="18.00390625" style="1" customWidth="1"/>
    <col min="10" max="10" width="16.8515625" style="1" customWidth="1"/>
    <col min="11" max="11" width="17.00390625" style="1" customWidth="1"/>
    <col min="12" max="12" width="15.7109375" style="1" customWidth="1"/>
    <col min="13" max="13" width="24.421875" style="1" customWidth="1"/>
    <col min="14" max="14" width="9.00390625" style="1" customWidth="1"/>
    <col min="15" max="15" width="11.57421875" style="1" customWidth="1"/>
    <col min="16" max="16" width="51.28125" style="1" customWidth="1"/>
    <col min="17" max="24" width="9.00390625" style="1" customWidth="1"/>
    <col min="25" max="25" width="10.00390625" style="1" customWidth="1"/>
    <col min="26" max="27" width="9.00390625" style="1" customWidth="1"/>
    <col min="28" max="28" width="10.140625" style="1" customWidth="1"/>
    <col min="29" max="29" width="9.00390625" style="1" customWidth="1"/>
    <col min="30" max="30" width="10.7109375" style="1" customWidth="1"/>
    <col min="31" max="31" width="52.140625" style="1" customWidth="1"/>
    <col min="32" max="32" width="9.00390625" style="1" customWidth="1"/>
    <col min="33" max="33" width="9.57421875" style="1" customWidth="1"/>
    <col min="34" max="34" width="10.421875" style="1" customWidth="1"/>
    <col min="35" max="39" width="9.00390625" style="1" customWidth="1"/>
    <col min="40" max="40" width="9.8515625" style="1" customWidth="1"/>
    <col min="41" max="16384" width="9.00390625" style="1" customWidth="1"/>
  </cols>
  <sheetData>
    <row r="1" spans="8:13" ht="25.5">
      <c r="H1" s="2" t="s">
        <v>0</v>
      </c>
      <c r="J1" s="55" t="s">
        <v>1</v>
      </c>
      <c r="K1" s="55"/>
      <c r="L1" s="55"/>
      <c r="M1" s="55"/>
    </row>
    <row r="2" spans="10:15" ht="25.5">
      <c r="J2" s="55" t="s">
        <v>2</v>
      </c>
      <c r="K2" s="55"/>
      <c r="L2" s="55"/>
      <c r="M2" s="55"/>
      <c r="N2" s="3"/>
      <c r="O2" s="3"/>
    </row>
    <row r="3" spans="8:13" ht="25.5">
      <c r="H3" s="4"/>
      <c r="I3" s="3"/>
      <c r="J3" s="5" t="s">
        <v>3</v>
      </c>
      <c r="K3" s="5"/>
      <c r="L3" s="5"/>
      <c r="M3" s="5"/>
    </row>
    <row r="4" spans="8:13" ht="28.5" customHeight="1">
      <c r="H4" s="4"/>
      <c r="I4" s="4"/>
      <c r="J4" s="4"/>
      <c r="L4" s="5"/>
      <c r="M4" s="5"/>
    </row>
    <row r="5" spans="8:12" ht="36" customHeight="1">
      <c r="H5" s="6"/>
      <c r="J5" s="7"/>
      <c r="K5" s="6"/>
      <c r="L5" s="6"/>
    </row>
    <row r="6" spans="1:13" ht="25.5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24.75" customHeight="1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4:13" ht="17.25" customHeight="1">
      <c r="D8" s="8"/>
      <c r="E8" s="8"/>
      <c r="F8" s="8"/>
      <c r="M8" s="9" t="s">
        <v>6</v>
      </c>
    </row>
    <row r="9" spans="1:13" ht="12.75" customHeight="1">
      <c r="A9" s="57" t="s">
        <v>7</v>
      </c>
      <c r="B9" s="58" t="s">
        <v>8</v>
      </c>
      <c r="C9" s="59" t="s">
        <v>9</v>
      </c>
      <c r="D9" s="59"/>
      <c r="E9" s="59"/>
      <c r="F9" s="59" t="s">
        <v>10</v>
      </c>
      <c r="G9" s="59"/>
      <c r="H9" s="59"/>
      <c r="I9" s="59"/>
      <c r="J9" s="59"/>
      <c r="K9" s="59"/>
      <c r="L9" s="59"/>
      <c r="M9" s="60" t="s">
        <v>11</v>
      </c>
    </row>
    <row r="10" spans="1:13" ht="45" customHeight="1">
      <c r="A10" s="57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</row>
    <row r="11" spans="1:13" ht="19.5" customHeight="1">
      <c r="A11" s="61" t="s">
        <v>12</v>
      </c>
      <c r="B11" s="61" t="s">
        <v>13</v>
      </c>
      <c r="C11" s="61" t="s">
        <v>14</v>
      </c>
      <c r="D11" s="61" t="s">
        <v>15</v>
      </c>
      <c r="E11" s="61"/>
      <c r="F11" s="61" t="s">
        <v>14</v>
      </c>
      <c r="G11" s="61" t="s">
        <v>16</v>
      </c>
      <c r="H11" s="61" t="s">
        <v>15</v>
      </c>
      <c r="I11" s="61"/>
      <c r="J11" s="61" t="s">
        <v>17</v>
      </c>
      <c r="K11" s="61" t="s">
        <v>15</v>
      </c>
      <c r="L11" s="61"/>
      <c r="M11" s="60"/>
    </row>
    <row r="12" spans="1:13" ht="15.75" customHeight="1">
      <c r="A12" s="61"/>
      <c r="B12" s="61"/>
      <c r="C12" s="61"/>
      <c r="D12" s="62" t="s">
        <v>18</v>
      </c>
      <c r="E12" s="61" t="s">
        <v>19</v>
      </c>
      <c r="F12" s="61"/>
      <c r="G12" s="61"/>
      <c r="H12" s="61" t="s">
        <v>20</v>
      </c>
      <c r="I12" s="61" t="s">
        <v>19</v>
      </c>
      <c r="J12" s="61"/>
      <c r="K12" s="61" t="s">
        <v>21</v>
      </c>
      <c r="L12" s="63" t="s">
        <v>22</v>
      </c>
      <c r="M12" s="60"/>
    </row>
    <row r="13" spans="1:13" ht="12.75" customHeight="1">
      <c r="A13" s="61"/>
      <c r="B13" s="61"/>
      <c r="C13" s="61"/>
      <c r="D13" s="62"/>
      <c r="E13" s="61"/>
      <c r="F13" s="61"/>
      <c r="G13" s="61"/>
      <c r="H13" s="61"/>
      <c r="I13" s="61"/>
      <c r="J13" s="61"/>
      <c r="K13" s="61"/>
      <c r="L13" s="63"/>
      <c r="M13" s="60"/>
    </row>
    <row r="14" spans="1:13" ht="15.75" customHeight="1">
      <c r="A14" s="61"/>
      <c r="B14" s="61"/>
      <c r="C14" s="61"/>
      <c r="D14" s="62"/>
      <c r="E14" s="61"/>
      <c r="F14" s="61"/>
      <c r="G14" s="61"/>
      <c r="H14" s="61"/>
      <c r="I14" s="61"/>
      <c r="J14" s="61"/>
      <c r="K14" s="61"/>
      <c r="L14" s="63"/>
      <c r="M14" s="60"/>
    </row>
    <row r="15" spans="1:13" ht="126" customHeight="1">
      <c r="A15" s="61"/>
      <c r="B15" s="61"/>
      <c r="C15" s="61"/>
      <c r="D15" s="62"/>
      <c r="E15" s="61"/>
      <c r="F15" s="61"/>
      <c r="G15" s="61"/>
      <c r="H15" s="61"/>
      <c r="I15" s="61"/>
      <c r="J15" s="61"/>
      <c r="K15" s="61"/>
      <c r="L15" s="63"/>
      <c r="M15" s="60"/>
    </row>
    <row r="16" spans="1:13" ht="17.25" customHeight="1">
      <c r="A16" s="10">
        <v>1</v>
      </c>
      <c r="B16" s="10">
        <v>2</v>
      </c>
      <c r="C16" s="10">
        <v>3</v>
      </c>
      <c r="D16" s="10">
        <v>4</v>
      </c>
      <c r="E16" s="11">
        <v>5</v>
      </c>
      <c r="F16" s="10">
        <v>6</v>
      </c>
      <c r="G16" s="10">
        <v>7</v>
      </c>
      <c r="H16" s="10">
        <v>8</v>
      </c>
      <c r="I16" s="11">
        <v>9</v>
      </c>
      <c r="J16" s="10">
        <v>10</v>
      </c>
      <c r="K16" s="10">
        <v>11</v>
      </c>
      <c r="L16" s="10">
        <v>12</v>
      </c>
      <c r="M16" s="10">
        <v>13</v>
      </c>
    </row>
    <row r="17" spans="1:13" ht="18.75" customHeight="1">
      <c r="A17" s="12" t="s">
        <v>23</v>
      </c>
      <c r="B17" s="13" t="s">
        <v>24</v>
      </c>
      <c r="C17" s="14">
        <f>C18+C19+C20+C21+C22+C23+C24+C25</f>
        <v>14110020.76</v>
      </c>
      <c r="D17" s="15">
        <f>D18</f>
        <v>8320290</v>
      </c>
      <c r="E17" s="15">
        <f aca="true" t="shared" si="0" ref="E17:M17">E18+E19+E20+E21+E22+E23+E24+E25</f>
        <v>513243</v>
      </c>
      <c r="F17" s="15">
        <f t="shared" si="0"/>
        <v>121769</v>
      </c>
      <c r="G17" s="15">
        <f t="shared" si="0"/>
        <v>1909</v>
      </c>
      <c r="H17" s="15">
        <f t="shared" si="0"/>
        <v>0</v>
      </c>
      <c r="I17" s="15">
        <f t="shared" si="0"/>
        <v>0</v>
      </c>
      <c r="J17" s="15">
        <f t="shared" si="0"/>
        <v>119860</v>
      </c>
      <c r="K17" s="74">
        <f t="shared" si="0"/>
        <v>119860</v>
      </c>
      <c r="L17" s="15">
        <f t="shared" si="0"/>
        <v>0</v>
      </c>
      <c r="M17" s="14">
        <f t="shared" si="0"/>
        <v>14231789.76</v>
      </c>
    </row>
    <row r="18" spans="1:13" ht="20.25" customHeight="1">
      <c r="A18" s="16" t="s">
        <v>25</v>
      </c>
      <c r="B18" s="17" t="s">
        <v>26</v>
      </c>
      <c r="C18" s="76">
        <f>13197300+457537.37+15722</f>
        <v>13670559.37</v>
      </c>
      <c r="D18" s="18">
        <v>8320290</v>
      </c>
      <c r="E18" s="18">
        <v>513243</v>
      </c>
      <c r="F18" s="18">
        <f>G18+J18</f>
        <v>121769</v>
      </c>
      <c r="G18" s="18">
        <v>1909</v>
      </c>
      <c r="H18" s="18"/>
      <c r="I18" s="18"/>
      <c r="J18" s="18">
        <f>K18</f>
        <v>119860</v>
      </c>
      <c r="K18" s="75">
        <v>119860</v>
      </c>
      <c r="L18" s="18"/>
      <c r="M18" s="19">
        <f aca="true" t="shared" si="1" ref="M18:M25">C18+F18</f>
        <v>13792328.37</v>
      </c>
    </row>
    <row r="19" spans="1:13" ht="20.25" customHeight="1">
      <c r="A19" s="20" t="s">
        <v>27</v>
      </c>
      <c r="B19" s="17" t="s">
        <v>28</v>
      </c>
      <c r="C19" s="76">
        <f>16800+587.3</f>
        <v>17387.3</v>
      </c>
      <c r="D19" s="18"/>
      <c r="E19" s="18"/>
      <c r="F19" s="18"/>
      <c r="G19" s="18"/>
      <c r="H19" s="18"/>
      <c r="I19" s="18"/>
      <c r="J19" s="18"/>
      <c r="K19" s="75"/>
      <c r="L19" s="18"/>
      <c r="M19" s="19">
        <f t="shared" si="1"/>
        <v>17387.3</v>
      </c>
    </row>
    <row r="20" spans="1:13" ht="18.75" customHeight="1">
      <c r="A20" s="21" t="s">
        <v>29</v>
      </c>
      <c r="B20" s="17" t="s">
        <v>30</v>
      </c>
      <c r="C20" s="77">
        <f>183817+94200</f>
        <v>278017</v>
      </c>
      <c r="D20" s="18"/>
      <c r="E20" s="18"/>
      <c r="F20" s="18"/>
      <c r="G20" s="18"/>
      <c r="H20" s="18"/>
      <c r="I20" s="18"/>
      <c r="J20" s="18"/>
      <c r="K20" s="18"/>
      <c r="L20" s="18"/>
      <c r="M20" s="18">
        <f t="shared" si="1"/>
        <v>278017</v>
      </c>
    </row>
    <row r="21" spans="1:13" ht="20.25" customHeight="1">
      <c r="A21" s="20" t="s">
        <v>31</v>
      </c>
      <c r="B21" s="17" t="s">
        <v>32</v>
      </c>
      <c r="C21" s="75">
        <f>8200+2900</f>
        <v>11100</v>
      </c>
      <c r="D21" s="18"/>
      <c r="E21" s="18"/>
      <c r="F21" s="18"/>
      <c r="G21" s="18"/>
      <c r="H21" s="18"/>
      <c r="I21" s="18"/>
      <c r="J21" s="18"/>
      <c r="K21" s="18"/>
      <c r="L21" s="18"/>
      <c r="M21" s="18">
        <f t="shared" si="1"/>
        <v>11100</v>
      </c>
    </row>
    <row r="22" spans="1:13" ht="35.25" customHeight="1">
      <c r="A22" s="20" t="s">
        <v>33</v>
      </c>
      <c r="B22" s="17" t="s">
        <v>34</v>
      </c>
      <c r="C22" s="75">
        <v>2500</v>
      </c>
      <c r="D22" s="18"/>
      <c r="E22" s="18"/>
      <c r="F22" s="18"/>
      <c r="G22" s="18"/>
      <c r="H22" s="18"/>
      <c r="I22" s="18"/>
      <c r="J22" s="18"/>
      <c r="K22" s="18"/>
      <c r="L22" s="18"/>
      <c r="M22" s="18">
        <f t="shared" si="1"/>
        <v>2500</v>
      </c>
    </row>
    <row r="23" spans="1:13" ht="21" customHeight="1">
      <c r="A23" s="20" t="s">
        <v>35</v>
      </c>
      <c r="B23" s="17" t="s">
        <v>36</v>
      </c>
      <c r="C23" s="75">
        <v>2500</v>
      </c>
      <c r="D23" s="18"/>
      <c r="E23" s="18"/>
      <c r="F23" s="18"/>
      <c r="G23" s="18"/>
      <c r="H23" s="18"/>
      <c r="I23" s="18"/>
      <c r="J23" s="18"/>
      <c r="K23" s="18"/>
      <c r="L23" s="18"/>
      <c r="M23" s="18">
        <f t="shared" si="1"/>
        <v>2500</v>
      </c>
    </row>
    <row r="24" spans="1:13" ht="36" customHeight="1">
      <c r="A24" s="20">
        <v>110103</v>
      </c>
      <c r="B24" s="17" t="s">
        <v>37</v>
      </c>
      <c r="C24" s="76">
        <f>44683+12374.09</f>
        <v>57057.09</v>
      </c>
      <c r="D24" s="18"/>
      <c r="E24" s="18"/>
      <c r="F24" s="18"/>
      <c r="G24" s="18"/>
      <c r="H24" s="18"/>
      <c r="I24" s="18"/>
      <c r="J24" s="18"/>
      <c r="K24" s="18"/>
      <c r="L24" s="18"/>
      <c r="M24" s="19">
        <f t="shared" si="1"/>
        <v>57057.09</v>
      </c>
    </row>
    <row r="25" spans="1:13" ht="18.75">
      <c r="A25" s="16">
        <v>130102</v>
      </c>
      <c r="B25" s="17" t="s">
        <v>38</v>
      </c>
      <c r="C25" s="75">
        <f>60000+10900</f>
        <v>70900</v>
      </c>
      <c r="D25" s="18"/>
      <c r="E25" s="18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f t="shared" si="1"/>
        <v>70900</v>
      </c>
    </row>
    <row r="26" spans="1:13" ht="21.75" customHeight="1">
      <c r="A26" s="22" t="s">
        <v>39</v>
      </c>
      <c r="B26" s="23" t="s">
        <v>40</v>
      </c>
      <c r="C26" s="78">
        <f aca="true" t="shared" si="2" ref="C26:M26">C27</f>
        <v>5995571.42</v>
      </c>
      <c r="D26" s="15">
        <f t="shared" si="2"/>
        <v>3064492</v>
      </c>
      <c r="E26" s="15">
        <f t="shared" si="2"/>
        <v>1527530</v>
      </c>
      <c r="F26" s="15">
        <f t="shared" si="2"/>
        <v>1965865</v>
      </c>
      <c r="G26" s="15">
        <f t="shared" si="2"/>
        <v>922628</v>
      </c>
      <c r="H26" s="15">
        <f t="shared" si="2"/>
        <v>343381</v>
      </c>
      <c r="I26" s="15">
        <f t="shared" si="2"/>
        <v>166578</v>
      </c>
      <c r="J26" s="15">
        <f t="shared" si="2"/>
        <v>1043237</v>
      </c>
      <c r="K26" s="15">
        <f t="shared" si="2"/>
        <v>999301</v>
      </c>
      <c r="L26" s="15">
        <f t="shared" si="2"/>
        <v>999301</v>
      </c>
      <c r="M26" s="14">
        <f t="shared" si="2"/>
        <v>7961436.42</v>
      </c>
    </row>
    <row r="27" spans="1:13" ht="34.5" customHeight="1">
      <c r="A27" s="16">
        <v>130107</v>
      </c>
      <c r="B27" s="17" t="s">
        <v>41</v>
      </c>
      <c r="C27" s="76">
        <f>5946316+49255.42</f>
        <v>5995571.42</v>
      </c>
      <c r="D27" s="18">
        <v>3064492</v>
      </c>
      <c r="E27" s="18">
        <v>1527530</v>
      </c>
      <c r="F27" s="18">
        <f>+G27+J27</f>
        <v>1965865</v>
      </c>
      <c r="G27" s="18">
        <v>922628</v>
      </c>
      <c r="H27" s="18">
        <v>343381</v>
      </c>
      <c r="I27" s="18">
        <v>166578</v>
      </c>
      <c r="J27" s="18">
        <v>1043237</v>
      </c>
      <c r="K27" s="18">
        <v>999301</v>
      </c>
      <c r="L27" s="18">
        <v>999301</v>
      </c>
      <c r="M27" s="19">
        <f>C27+F27</f>
        <v>7961436.42</v>
      </c>
    </row>
    <row r="28" spans="1:16" ht="23.25" customHeight="1">
      <c r="A28" s="64" t="s">
        <v>42</v>
      </c>
      <c r="B28" s="65" t="s">
        <v>43</v>
      </c>
      <c r="C28" s="79">
        <f>C35+C40+C42+C44+C46+C50+C48+C52+C54+C57+C60+C62+C56+C58+C59</f>
        <v>120601061.63</v>
      </c>
      <c r="D28" s="67">
        <f>D57+D60</f>
        <v>7183670</v>
      </c>
      <c r="E28" s="67">
        <f aca="true" t="shared" si="3" ref="E28:L28">E34+E36+E40+E42+E44+E46+E48+E50+E52+E54+E57+E62+E60</f>
        <v>360589</v>
      </c>
      <c r="F28" s="66">
        <f t="shared" si="3"/>
        <v>787733.84</v>
      </c>
      <c r="G28" s="67">
        <f t="shared" si="3"/>
        <v>354082</v>
      </c>
      <c r="H28" s="67">
        <f t="shared" si="3"/>
        <v>221400</v>
      </c>
      <c r="I28" s="67">
        <f t="shared" si="3"/>
        <v>31575</v>
      </c>
      <c r="J28" s="66">
        <f t="shared" si="3"/>
        <v>433651.83999999997</v>
      </c>
      <c r="K28" s="66">
        <f t="shared" si="3"/>
        <v>422775.83999999997</v>
      </c>
      <c r="L28" s="67">
        <f t="shared" si="3"/>
        <v>208800</v>
      </c>
      <c r="M28" s="66">
        <f>M34+M36+M40+M42+M44+M46+M48+M50+M52+M54+M57+M62+M60+M56+M58+M59</f>
        <v>121388795.47</v>
      </c>
      <c r="N28" s="24"/>
      <c r="O28" s="24"/>
      <c r="P28" s="24"/>
    </row>
    <row r="29" spans="1:16" ht="18.75" customHeight="1">
      <c r="A29" s="64"/>
      <c r="B29" s="65"/>
      <c r="C29" s="79"/>
      <c r="D29" s="66"/>
      <c r="E29" s="66"/>
      <c r="F29" s="66"/>
      <c r="G29" s="66"/>
      <c r="H29" s="66"/>
      <c r="I29" s="66"/>
      <c r="J29" s="66"/>
      <c r="K29" s="66"/>
      <c r="L29" s="67"/>
      <c r="M29" s="67"/>
      <c r="N29" s="24"/>
      <c r="O29" s="24"/>
      <c r="P29" s="24"/>
    </row>
    <row r="30" spans="1:13" ht="39" customHeight="1">
      <c r="A30" s="25"/>
      <c r="B30" s="26" t="s">
        <v>44</v>
      </c>
      <c r="C30" s="18">
        <f>C31+C32+C33</f>
        <v>109421922</v>
      </c>
      <c r="D30" s="18">
        <f>D31+D32+D33</f>
        <v>0</v>
      </c>
      <c r="E30" s="18">
        <f>E31+E32+E33</f>
        <v>0</v>
      </c>
      <c r="F30" s="18">
        <f>G30+J30</f>
        <v>208800</v>
      </c>
      <c r="G30" s="18">
        <f aca="true" t="shared" si="4" ref="G30:M30">G31+G32+G33</f>
        <v>0</v>
      </c>
      <c r="H30" s="18">
        <f t="shared" si="4"/>
        <v>0</v>
      </c>
      <c r="I30" s="18">
        <f t="shared" si="4"/>
        <v>0</v>
      </c>
      <c r="J30" s="18">
        <f t="shared" si="4"/>
        <v>208800</v>
      </c>
      <c r="K30" s="18">
        <f t="shared" si="4"/>
        <v>208800</v>
      </c>
      <c r="L30" s="18">
        <f t="shared" si="4"/>
        <v>208800</v>
      </c>
      <c r="M30" s="18">
        <f t="shared" si="4"/>
        <v>109630722</v>
      </c>
    </row>
    <row r="31" spans="1:13" ht="40.5" customHeight="1">
      <c r="A31" s="25"/>
      <c r="B31" s="27" t="s">
        <v>45</v>
      </c>
      <c r="C31" s="18">
        <f>C41+C43+C45+C47+C49+C51+C53+C55+C63</f>
        <v>108788900</v>
      </c>
      <c r="D31" s="18">
        <f>D41+D43+D45+D47+D49+D51+D53+D55+D63</f>
        <v>0</v>
      </c>
      <c r="E31" s="18">
        <f>E41+E43+E45+E47+E49+E51+E53+E55+E63</f>
        <v>0</v>
      </c>
      <c r="F31" s="18">
        <f>G31+J31</f>
        <v>0</v>
      </c>
      <c r="G31" s="18">
        <f aca="true" t="shared" si="5" ref="G31:L31">G41+G43+G45+G47+G49+G51+G53+G55+G63</f>
        <v>0</v>
      </c>
      <c r="H31" s="18">
        <f t="shared" si="5"/>
        <v>0</v>
      </c>
      <c r="I31" s="18">
        <f t="shared" si="5"/>
        <v>0</v>
      </c>
      <c r="J31" s="18">
        <f t="shared" si="5"/>
        <v>0</v>
      </c>
      <c r="K31" s="18">
        <f t="shared" si="5"/>
        <v>0</v>
      </c>
      <c r="L31" s="18">
        <f t="shared" si="5"/>
        <v>0</v>
      </c>
      <c r="M31" s="18">
        <f>C31+F31</f>
        <v>108788900</v>
      </c>
    </row>
    <row r="32" spans="1:13" ht="93" customHeight="1">
      <c r="A32" s="22"/>
      <c r="B32" s="28" t="s">
        <v>46</v>
      </c>
      <c r="C32" s="29"/>
      <c r="D32" s="18">
        <f>D39</f>
        <v>0</v>
      </c>
      <c r="E32" s="18">
        <f>E39</f>
        <v>0</v>
      </c>
      <c r="F32" s="29">
        <f>G32+J32</f>
        <v>208800</v>
      </c>
      <c r="G32" s="18">
        <f>G39</f>
        <v>0</v>
      </c>
      <c r="H32" s="18">
        <f>H39</f>
        <v>0</v>
      </c>
      <c r="I32" s="18">
        <f>I39</f>
        <v>0</v>
      </c>
      <c r="J32" s="18">
        <f>K32</f>
        <v>208800</v>
      </c>
      <c r="K32" s="18">
        <f>L32</f>
        <v>208800</v>
      </c>
      <c r="L32" s="18">
        <f>L36</f>
        <v>208800</v>
      </c>
      <c r="M32" s="18">
        <f>C32+F32</f>
        <v>208800</v>
      </c>
    </row>
    <row r="33" spans="1:13" ht="63" customHeight="1">
      <c r="A33" s="25"/>
      <c r="B33" s="30" t="s">
        <v>47</v>
      </c>
      <c r="C33" s="18">
        <f>C34</f>
        <v>633022</v>
      </c>
      <c r="D33" s="18">
        <f>D35</f>
        <v>0</v>
      </c>
      <c r="E33" s="18">
        <f>E35</f>
        <v>0</v>
      </c>
      <c r="F33" s="18">
        <f>G33+J33</f>
        <v>0</v>
      </c>
      <c r="G33" s="18"/>
      <c r="H33" s="18"/>
      <c r="I33" s="18"/>
      <c r="J33" s="18"/>
      <c r="K33" s="18"/>
      <c r="L33" s="18"/>
      <c r="M33" s="18">
        <f>C33</f>
        <v>633022</v>
      </c>
    </row>
    <row r="34" spans="1:13" ht="18.75">
      <c r="A34" s="20" t="s">
        <v>48</v>
      </c>
      <c r="B34" s="31" t="s">
        <v>49</v>
      </c>
      <c r="C34" s="18">
        <v>633022</v>
      </c>
      <c r="D34" s="18"/>
      <c r="E34" s="15"/>
      <c r="F34" s="15"/>
      <c r="G34" s="18"/>
      <c r="H34" s="15"/>
      <c r="I34" s="18"/>
      <c r="J34" s="15"/>
      <c r="K34" s="15"/>
      <c r="L34" s="15"/>
      <c r="M34" s="15">
        <f>C34+F34</f>
        <v>633022</v>
      </c>
    </row>
    <row r="35" spans="1:13" ht="76.5" customHeight="1">
      <c r="A35" s="32"/>
      <c r="B35" s="30" t="s">
        <v>50</v>
      </c>
      <c r="C35" s="15">
        <f>C34</f>
        <v>633022</v>
      </c>
      <c r="D35" s="15"/>
      <c r="E35" s="15"/>
      <c r="F35" s="15"/>
      <c r="G35" s="15"/>
      <c r="H35" s="15"/>
      <c r="I35" s="15"/>
      <c r="J35" s="15"/>
      <c r="K35" s="15"/>
      <c r="L35" s="15"/>
      <c r="M35" s="18">
        <f>C35</f>
        <v>633022</v>
      </c>
    </row>
    <row r="36" spans="1:13" ht="125.25" customHeight="1">
      <c r="A36" s="33" t="s">
        <v>51</v>
      </c>
      <c r="B36" s="34" t="s">
        <v>52</v>
      </c>
      <c r="C36" s="15">
        <v>0</v>
      </c>
      <c r="D36" s="15"/>
      <c r="E36" s="15"/>
      <c r="F36" s="15">
        <f>G36+J36</f>
        <v>208800</v>
      </c>
      <c r="G36" s="15">
        <v>0</v>
      </c>
      <c r="H36" s="15">
        <v>0</v>
      </c>
      <c r="I36" s="15">
        <v>0</v>
      </c>
      <c r="J36" s="15">
        <f>K36</f>
        <v>208800</v>
      </c>
      <c r="K36" s="15">
        <f>L36</f>
        <v>208800</v>
      </c>
      <c r="L36" s="15">
        <v>208800</v>
      </c>
      <c r="M36" s="15">
        <f>C36+F36</f>
        <v>208800</v>
      </c>
    </row>
    <row r="37" spans="1:13" ht="32.25" customHeight="1">
      <c r="A37" s="35"/>
      <c r="B37" s="36"/>
      <c r="C37" s="37"/>
      <c r="D37" s="37"/>
      <c r="E37" s="38">
        <v>2</v>
      </c>
      <c r="F37" s="37"/>
      <c r="G37" s="37"/>
      <c r="H37" s="37"/>
      <c r="I37" s="37"/>
      <c r="J37" s="37"/>
      <c r="K37" s="37"/>
      <c r="L37" s="68" t="s">
        <v>53</v>
      </c>
      <c r="M37" s="68"/>
    </row>
    <row r="38" spans="1:13" s="41" customFormat="1" ht="18.75" customHeight="1">
      <c r="A38" s="39" t="s">
        <v>54</v>
      </c>
      <c r="B38" s="11">
        <v>2</v>
      </c>
      <c r="C38" s="40">
        <v>3</v>
      </c>
      <c r="D38" s="40">
        <v>4</v>
      </c>
      <c r="E38" s="40">
        <v>5</v>
      </c>
      <c r="F38" s="40">
        <v>6</v>
      </c>
      <c r="G38" s="40">
        <v>7</v>
      </c>
      <c r="H38" s="40">
        <v>8</v>
      </c>
      <c r="I38" s="40">
        <v>9</v>
      </c>
      <c r="J38" s="40">
        <v>10</v>
      </c>
      <c r="K38" s="40">
        <v>11</v>
      </c>
      <c r="L38" s="40">
        <v>12</v>
      </c>
      <c r="M38" s="40">
        <v>13</v>
      </c>
    </row>
    <row r="39" spans="1:13" ht="155.25" customHeight="1">
      <c r="A39" s="22"/>
      <c r="B39" s="28" t="s">
        <v>55</v>
      </c>
      <c r="C39" s="42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8">
        <f>M36</f>
        <v>208800</v>
      </c>
    </row>
    <row r="40" spans="1:13" ht="18.75">
      <c r="A40" s="20" t="s">
        <v>56</v>
      </c>
      <c r="B40" s="31" t="s">
        <v>57</v>
      </c>
      <c r="C40" s="15">
        <v>1178500</v>
      </c>
      <c r="D40" s="15"/>
      <c r="E40" s="15"/>
      <c r="F40" s="15"/>
      <c r="G40" s="15"/>
      <c r="H40" s="15"/>
      <c r="I40" s="15"/>
      <c r="J40" s="15"/>
      <c r="K40" s="15"/>
      <c r="L40" s="15"/>
      <c r="M40" s="15">
        <f aca="true" t="shared" si="6" ref="M40:M63">C40+F40</f>
        <v>1178500</v>
      </c>
    </row>
    <row r="41" spans="1:13" ht="46.5" customHeight="1">
      <c r="A41" s="32"/>
      <c r="B41" s="30" t="s">
        <v>58</v>
      </c>
      <c r="C41" s="18">
        <f>C40</f>
        <v>1178500</v>
      </c>
      <c r="D41" s="18"/>
      <c r="E41" s="18"/>
      <c r="F41" s="18"/>
      <c r="G41" s="18"/>
      <c r="H41" s="18"/>
      <c r="I41" s="18"/>
      <c r="J41" s="18"/>
      <c r="K41" s="18"/>
      <c r="L41" s="18"/>
      <c r="M41" s="18">
        <f t="shared" si="6"/>
        <v>1178500</v>
      </c>
    </row>
    <row r="42" spans="1:13" ht="18.75">
      <c r="A42" s="20" t="s">
        <v>59</v>
      </c>
      <c r="B42" s="31" t="s">
        <v>60</v>
      </c>
      <c r="C42" s="15">
        <v>13522900</v>
      </c>
      <c r="D42" s="15"/>
      <c r="E42" s="15"/>
      <c r="F42" s="15"/>
      <c r="G42" s="15"/>
      <c r="H42" s="15"/>
      <c r="I42" s="15"/>
      <c r="J42" s="15"/>
      <c r="K42" s="15"/>
      <c r="L42" s="15"/>
      <c r="M42" s="15">
        <f t="shared" si="6"/>
        <v>13522900</v>
      </c>
    </row>
    <row r="43" spans="1:13" ht="44.25" customHeight="1">
      <c r="A43" s="32"/>
      <c r="B43" s="30" t="s">
        <v>58</v>
      </c>
      <c r="C43" s="18">
        <f>C42</f>
        <v>13522900</v>
      </c>
      <c r="D43" s="18"/>
      <c r="E43" s="18"/>
      <c r="F43" s="18"/>
      <c r="G43" s="18"/>
      <c r="H43" s="18"/>
      <c r="I43" s="18"/>
      <c r="J43" s="18"/>
      <c r="K43" s="18"/>
      <c r="L43" s="18"/>
      <c r="M43" s="18">
        <f t="shared" si="6"/>
        <v>13522900</v>
      </c>
    </row>
    <row r="44" spans="1:13" ht="18.75">
      <c r="A44" s="20" t="s">
        <v>61</v>
      </c>
      <c r="B44" s="31" t="s">
        <v>62</v>
      </c>
      <c r="C44" s="15">
        <v>58066900</v>
      </c>
      <c r="D44" s="15"/>
      <c r="E44" s="15"/>
      <c r="F44" s="15"/>
      <c r="G44" s="15"/>
      <c r="H44" s="15"/>
      <c r="I44" s="15"/>
      <c r="J44" s="15"/>
      <c r="K44" s="15"/>
      <c r="L44" s="15"/>
      <c r="M44" s="15">
        <f t="shared" si="6"/>
        <v>58066900</v>
      </c>
    </row>
    <row r="45" spans="1:13" ht="45" customHeight="1">
      <c r="A45" s="32"/>
      <c r="B45" s="30" t="s">
        <v>58</v>
      </c>
      <c r="C45" s="18">
        <f>C44</f>
        <v>58066900</v>
      </c>
      <c r="D45" s="18"/>
      <c r="E45" s="18"/>
      <c r="F45" s="18"/>
      <c r="G45" s="18"/>
      <c r="H45" s="18"/>
      <c r="I45" s="18"/>
      <c r="J45" s="18"/>
      <c r="K45" s="18"/>
      <c r="L45" s="18"/>
      <c r="M45" s="18">
        <f t="shared" si="6"/>
        <v>58066900</v>
      </c>
    </row>
    <row r="46" spans="1:13" ht="18.75">
      <c r="A46" s="20" t="s">
        <v>63</v>
      </c>
      <c r="B46" s="31" t="s">
        <v>64</v>
      </c>
      <c r="C46" s="15">
        <v>6517800</v>
      </c>
      <c r="D46" s="15"/>
      <c r="E46" s="15"/>
      <c r="F46" s="15"/>
      <c r="G46" s="15"/>
      <c r="H46" s="15"/>
      <c r="I46" s="15"/>
      <c r="J46" s="15"/>
      <c r="K46" s="15"/>
      <c r="L46" s="15"/>
      <c r="M46" s="15">
        <f t="shared" si="6"/>
        <v>6517800</v>
      </c>
    </row>
    <row r="47" spans="1:13" ht="46.5" customHeight="1">
      <c r="A47" s="32"/>
      <c r="B47" s="30" t="s">
        <v>58</v>
      </c>
      <c r="C47" s="18">
        <f>C46</f>
        <v>6517800</v>
      </c>
      <c r="D47" s="18"/>
      <c r="E47" s="18"/>
      <c r="F47" s="18"/>
      <c r="G47" s="18"/>
      <c r="H47" s="18"/>
      <c r="I47" s="18"/>
      <c r="J47" s="18"/>
      <c r="K47" s="18"/>
      <c r="L47" s="18"/>
      <c r="M47" s="18">
        <f t="shared" si="6"/>
        <v>6517800</v>
      </c>
    </row>
    <row r="48" spans="1:13" ht="18.75">
      <c r="A48" s="20">
        <v>90306</v>
      </c>
      <c r="B48" s="31" t="s">
        <v>65</v>
      </c>
      <c r="C48" s="15">
        <v>9235900</v>
      </c>
      <c r="D48" s="15"/>
      <c r="E48" s="15"/>
      <c r="F48" s="15"/>
      <c r="G48" s="15"/>
      <c r="H48" s="15"/>
      <c r="I48" s="15"/>
      <c r="J48" s="15"/>
      <c r="K48" s="15"/>
      <c r="L48" s="15"/>
      <c r="M48" s="15">
        <f t="shared" si="6"/>
        <v>9235900</v>
      </c>
    </row>
    <row r="49" spans="1:13" ht="45" customHeight="1">
      <c r="A49" s="32"/>
      <c r="B49" s="30" t="s">
        <v>58</v>
      </c>
      <c r="C49" s="18">
        <f>C48</f>
        <v>9235900</v>
      </c>
      <c r="D49" s="18"/>
      <c r="E49" s="18"/>
      <c r="F49" s="18"/>
      <c r="G49" s="18"/>
      <c r="H49" s="18"/>
      <c r="I49" s="18"/>
      <c r="J49" s="18"/>
      <c r="K49" s="18"/>
      <c r="L49" s="18"/>
      <c r="M49" s="18">
        <f t="shared" si="6"/>
        <v>9235900</v>
      </c>
    </row>
    <row r="50" spans="1:13" ht="18.75">
      <c r="A50" s="20">
        <v>90307</v>
      </c>
      <c r="B50" s="31" t="s">
        <v>66</v>
      </c>
      <c r="C50" s="15">
        <v>1008100</v>
      </c>
      <c r="D50" s="15"/>
      <c r="E50" s="15"/>
      <c r="F50" s="15"/>
      <c r="G50" s="15"/>
      <c r="H50" s="15"/>
      <c r="I50" s="15"/>
      <c r="J50" s="15"/>
      <c r="K50" s="15"/>
      <c r="L50" s="15"/>
      <c r="M50" s="15">
        <f t="shared" si="6"/>
        <v>1008100</v>
      </c>
    </row>
    <row r="51" spans="1:13" ht="45" customHeight="1">
      <c r="A51" s="32"/>
      <c r="B51" s="30" t="s">
        <v>58</v>
      </c>
      <c r="C51" s="18">
        <f>C50</f>
        <v>1008100</v>
      </c>
      <c r="D51" s="18"/>
      <c r="E51" s="18"/>
      <c r="F51" s="18"/>
      <c r="G51" s="18"/>
      <c r="H51" s="18"/>
      <c r="I51" s="18"/>
      <c r="J51" s="18"/>
      <c r="K51" s="18"/>
      <c r="L51" s="18"/>
      <c r="M51" s="18">
        <f t="shared" si="6"/>
        <v>1008100</v>
      </c>
    </row>
    <row r="52" spans="1:13" ht="18.75">
      <c r="A52" s="20" t="s">
        <v>67</v>
      </c>
      <c r="B52" s="31" t="s">
        <v>68</v>
      </c>
      <c r="C52" s="15">
        <v>84500</v>
      </c>
      <c r="D52" s="15"/>
      <c r="E52" s="15"/>
      <c r="F52" s="15"/>
      <c r="G52" s="15"/>
      <c r="H52" s="15"/>
      <c r="I52" s="15"/>
      <c r="J52" s="15"/>
      <c r="K52" s="15"/>
      <c r="L52" s="15"/>
      <c r="M52" s="15">
        <f t="shared" si="6"/>
        <v>84500</v>
      </c>
    </row>
    <row r="53" spans="1:13" ht="45" customHeight="1">
      <c r="A53" s="32"/>
      <c r="B53" s="30" t="s">
        <v>58</v>
      </c>
      <c r="C53" s="18">
        <f>C52</f>
        <v>84500</v>
      </c>
      <c r="D53" s="18"/>
      <c r="E53" s="18"/>
      <c r="F53" s="18"/>
      <c r="G53" s="18"/>
      <c r="H53" s="18"/>
      <c r="I53" s="18"/>
      <c r="J53" s="18"/>
      <c r="K53" s="18"/>
      <c r="L53" s="18"/>
      <c r="M53" s="18">
        <f t="shared" si="6"/>
        <v>84500</v>
      </c>
    </row>
    <row r="54" spans="1:13" ht="18.75">
      <c r="A54" s="20" t="s">
        <v>69</v>
      </c>
      <c r="B54" s="31" t="s">
        <v>70</v>
      </c>
      <c r="C54" s="15">
        <v>3582700</v>
      </c>
      <c r="D54" s="15"/>
      <c r="E54" s="15"/>
      <c r="F54" s="15"/>
      <c r="G54" s="15"/>
      <c r="H54" s="15"/>
      <c r="I54" s="15"/>
      <c r="J54" s="15"/>
      <c r="K54" s="15"/>
      <c r="L54" s="15"/>
      <c r="M54" s="15">
        <f t="shared" si="6"/>
        <v>3582700</v>
      </c>
    </row>
    <row r="55" spans="1:13" ht="44.25" customHeight="1">
      <c r="A55" s="32"/>
      <c r="B55" s="30" t="s">
        <v>58</v>
      </c>
      <c r="C55" s="18">
        <f>C54</f>
        <v>3582700</v>
      </c>
      <c r="D55" s="18"/>
      <c r="E55" s="18"/>
      <c r="F55" s="18"/>
      <c r="G55" s="18"/>
      <c r="H55" s="18"/>
      <c r="I55" s="18"/>
      <c r="J55" s="18"/>
      <c r="K55" s="18"/>
      <c r="L55" s="18"/>
      <c r="M55" s="18">
        <f t="shared" si="6"/>
        <v>3582700</v>
      </c>
    </row>
    <row r="56" spans="1:13" ht="19.5" customHeight="1">
      <c r="A56" s="21" t="s">
        <v>29</v>
      </c>
      <c r="B56" s="31" t="s">
        <v>30</v>
      </c>
      <c r="C56" s="15">
        <v>35483</v>
      </c>
      <c r="D56" s="18"/>
      <c r="E56" s="18"/>
      <c r="F56" s="18"/>
      <c r="G56" s="18"/>
      <c r="H56" s="18"/>
      <c r="I56" s="18"/>
      <c r="J56" s="18"/>
      <c r="K56" s="18"/>
      <c r="L56" s="18"/>
      <c r="M56" s="15">
        <f t="shared" si="6"/>
        <v>35483</v>
      </c>
    </row>
    <row r="57" spans="1:13" ht="38.25" customHeight="1">
      <c r="A57" s="43" t="s">
        <v>71</v>
      </c>
      <c r="B57" s="17" t="s">
        <v>72</v>
      </c>
      <c r="C57" s="78">
        <f>8647391+104539.04</f>
        <v>8751930.04</v>
      </c>
      <c r="D57" s="18">
        <v>5953476</v>
      </c>
      <c r="E57" s="18">
        <v>155080</v>
      </c>
      <c r="F57" s="19">
        <f>G57+J57</f>
        <v>578933.84</v>
      </c>
      <c r="G57" s="18">
        <v>354082</v>
      </c>
      <c r="H57" s="18">
        <v>221400</v>
      </c>
      <c r="I57" s="18">
        <v>31575</v>
      </c>
      <c r="J57" s="76">
        <f>10876+213975.84</f>
        <v>224851.84</v>
      </c>
      <c r="K57" s="76">
        <v>213975.84</v>
      </c>
      <c r="L57" s="18"/>
      <c r="M57" s="14">
        <f t="shared" si="6"/>
        <v>9330863.879999999</v>
      </c>
    </row>
    <row r="58" spans="1:13" ht="59.25" customHeight="1">
      <c r="A58" s="16" t="s">
        <v>73</v>
      </c>
      <c r="B58" s="17" t="s">
        <v>74</v>
      </c>
      <c r="C58" s="74">
        <v>263078</v>
      </c>
      <c r="D58" s="18"/>
      <c r="E58" s="18"/>
      <c r="F58" s="18"/>
      <c r="G58" s="18"/>
      <c r="H58" s="18"/>
      <c r="I58" s="18"/>
      <c r="J58" s="18"/>
      <c r="K58" s="18"/>
      <c r="L58" s="18"/>
      <c r="M58" s="15">
        <f t="shared" si="6"/>
        <v>263078</v>
      </c>
    </row>
    <row r="59" spans="1:13" ht="22.5" customHeight="1">
      <c r="A59" s="16" t="s">
        <v>75</v>
      </c>
      <c r="B59" s="17" t="s">
        <v>76</v>
      </c>
      <c r="C59" s="74">
        <v>52200</v>
      </c>
      <c r="D59" s="18"/>
      <c r="E59" s="18"/>
      <c r="F59" s="18"/>
      <c r="G59" s="18"/>
      <c r="H59" s="18"/>
      <c r="I59" s="18"/>
      <c r="J59" s="18"/>
      <c r="K59" s="18"/>
      <c r="L59" s="18"/>
      <c r="M59" s="15">
        <f t="shared" si="6"/>
        <v>52200</v>
      </c>
    </row>
    <row r="60" spans="1:13" ht="35.25" customHeight="1">
      <c r="A60" s="16" t="s">
        <v>77</v>
      </c>
      <c r="B60" s="17" t="s">
        <v>78</v>
      </c>
      <c r="C60" s="78">
        <f>2065562+10886.59</f>
        <v>2076448.59</v>
      </c>
      <c r="D60" s="18">
        <v>1230194</v>
      </c>
      <c r="E60" s="18">
        <v>205509</v>
      </c>
      <c r="F60" s="18">
        <f>G60+J60</f>
        <v>0</v>
      </c>
      <c r="G60" s="18"/>
      <c r="H60" s="18"/>
      <c r="I60" s="18"/>
      <c r="J60" s="18">
        <f>K60</f>
        <v>0</v>
      </c>
      <c r="K60" s="18"/>
      <c r="L60" s="18"/>
      <c r="M60" s="14">
        <f t="shared" si="6"/>
        <v>2076448.59</v>
      </c>
    </row>
    <row r="61" spans="1:13" ht="70.5" customHeight="1" hidden="1">
      <c r="A61" s="16"/>
      <c r="B61" s="44" t="s">
        <v>79</v>
      </c>
      <c r="C61" s="15"/>
      <c r="D61" s="18"/>
      <c r="E61" s="18"/>
      <c r="F61" s="18">
        <f>G61+J61</f>
        <v>0</v>
      </c>
      <c r="G61" s="18"/>
      <c r="H61" s="18"/>
      <c r="I61" s="18"/>
      <c r="J61" s="18">
        <f>K61</f>
        <v>0</v>
      </c>
      <c r="K61" s="18"/>
      <c r="L61" s="18"/>
      <c r="M61" s="15">
        <f t="shared" si="6"/>
        <v>0</v>
      </c>
    </row>
    <row r="62" spans="1:13" ht="37.5">
      <c r="A62" s="20" t="s">
        <v>80</v>
      </c>
      <c r="B62" s="31" t="s">
        <v>81</v>
      </c>
      <c r="C62" s="15">
        <v>15591600</v>
      </c>
      <c r="D62" s="15"/>
      <c r="E62" s="15"/>
      <c r="F62" s="18"/>
      <c r="G62" s="18"/>
      <c r="H62" s="15"/>
      <c r="I62" s="15"/>
      <c r="J62" s="15"/>
      <c r="K62" s="15"/>
      <c r="L62" s="15"/>
      <c r="M62" s="15">
        <f t="shared" si="6"/>
        <v>15591600</v>
      </c>
    </row>
    <row r="63" spans="1:13" ht="72" customHeight="1">
      <c r="A63" s="32"/>
      <c r="B63" s="26" t="s">
        <v>58</v>
      </c>
      <c r="C63" s="18">
        <f>C62</f>
        <v>15591600</v>
      </c>
      <c r="D63" s="18"/>
      <c r="E63" s="18"/>
      <c r="F63" s="18"/>
      <c r="G63" s="18"/>
      <c r="H63" s="18"/>
      <c r="I63" s="18"/>
      <c r="J63" s="18"/>
      <c r="K63" s="18"/>
      <c r="L63" s="18"/>
      <c r="M63" s="18">
        <f t="shared" si="6"/>
        <v>15591600</v>
      </c>
    </row>
    <row r="64" spans="1:13" ht="18.75" customHeight="1">
      <c r="A64" s="69" t="s">
        <v>82</v>
      </c>
      <c r="B64" s="69"/>
      <c r="C64" s="45">
        <f aca="true" t="shared" si="7" ref="C64:K64">C17+C26+C28</f>
        <v>140706653.81</v>
      </c>
      <c r="D64" s="46">
        <f t="shared" si="7"/>
        <v>18568452</v>
      </c>
      <c r="E64" s="46">
        <f t="shared" si="7"/>
        <v>2401362</v>
      </c>
      <c r="F64" s="45">
        <f t="shared" si="7"/>
        <v>2875367.84</v>
      </c>
      <c r="G64" s="46">
        <f t="shared" si="7"/>
        <v>1278619</v>
      </c>
      <c r="H64" s="46">
        <f t="shared" si="7"/>
        <v>564781</v>
      </c>
      <c r="I64" s="46">
        <f t="shared" si="7"/>
        <v>198153</v>
      </c>
      <c r="J64" s="45">
        <f t="shared" si="7"/>
        <v>1596748.8399999999</v>
      </c>
      <c r="K64" s="45">
        <f t="shared" si="7"/>
        <v>1541936.8399999999</v>
      </c>
      <c r="L64" s="46">
        <f>L27+L30+L57+L60+L18</f>
        <v>1208101</v>
      </c>
      <c r="M64" s="45">
        <f>M17+M26+M28</f>
        <v>143582021.65</v>
      </c>
    </row>
    <row r="65" spans="1:13" ht="21" customHeight="1">
      <c r="A65" s="70" t="s">
        <v>83</v>
      </c>
      <c r="B65" s="70"/>
      <c r="C65" s="47">
        <f>C30</f>
        <v>109421922</v>
      </c>
      <c r="D65" s="47">
        <f>D31+D32+D33+D35</f>
        <v>0</v>
      </c>
      <c r="E65" s="47">
        <f>E31+E32+E33+E35</f>
        <v>0</v>
      </c>
      <c r="F65" s="47">
        <f aca="true" t="shared" si="8" ref="F65:L65">F31+F32+F33+F35+F61</f>
        <v>208800</v>
      </c>
      <c r="G65" s="47">
        <f t="shared" si="8"/>
        <v>0</v>
      </c>
      <c r="H65" s="47">
        <f t="shared" si="8"/>
        <v>0</v>
      </c>
      <c r="I65" s="47">
        <f t="shared" si="8"/>
        <v>0</v>
      </c>
      <c r="J65" s="47">
        <f t="shared" si="8"/>
        <v>208800</v>
      </c>
      <c r="K65" s="47">
        <f t="shared" si="8"/>
        <v>208800</v>
      </c>
      <c r="L65" s="47">
        <f t="shared" si="8"/>
        <v>208800</v>
      </c>
      <c r="M65" s="47">
        <f>M31+M32+M33+M61</f>
        <v>109630722</v>
      </c>
    </row>
    <row r="66" spans="1:13" ht="19.5" customHeight="1">
      <c r="A66" s="48"/>
      <c r="B66" s="49"/>
      <c r="C66" s="49"/>
      <c r="D66" s="49"/>
      <c r="E66" s="49"/>
      <c r="F66" s="49"/>
      <c r="G66" s="49"/>
      <c r="H66" s="49"/>
      <c r="I66" s="49"/>
      <c r="J66" s="48"/>
      <c r="K66" s="71"/>
      <c r="L66" s="71"/>
      <c r="M66" s="48"/>
    </row>
    <row r="67" spans="1:13" ht="24.75" customHeight="1">
      <c r="A67" s="49"/>
      <c r="B67" s="50"/>
      <c r="C67" s="50"/>
      <c r="D67" s="50"/>
      <c r="E67" s="50"/>
      <c r="F67" s="50"/>
      <c r="G67" s="50"/>
      <c r="H67" s="51"/>
      <c r="I67" s="50"/>
      <c r="J67" s="50"/>
      <c r="K67" s="50"/>
      <c r="L67" s="50"/>
      <c r="M67" s="50"/>
    </row>
    <row r="68" spans="1:13" ht="23.25" customHeight="1">
      <c r="A68" s="49" t="s">
        <v>84</v>
      </c>
      <c r="B68" s="50"/>
      <c r="C68" s="50"/>
      <c r="D68" s="50"/>
      <c r="E68" s="50"/>
      <c r="F68" s="50"/>
      <c r="G68" s="50"/>
      <c r="H68" s="50" t="s">
        <v>85</v>
      </c>
      <c r="I68" s="50"/>
      <c r="J68" s="50"/>
      <c r="K68" s="50"/>
      <c r="L68" s="50"/>
      <c r="M68" s="50"/>
    </row>
    <row r="69" spans="1:13" ht="21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s="52" customFormat="1" ht="26.2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s="52" customFormat="1" ht="26.25">
      <c r="A71" s="53"/>
      <c r="B71" s="54"/>
      <c r="C71" s="54"/>
      <c r="D71" s="54"/>
      <c r="E71" s="73"/>
      <c r="F71" s="73"/>
      <c r="G71" s="73"/>
      <c r="H71" s="73"/>
      <c r="I71" s="73"/>
      <c r="J71" s="73"/>
      <c r="K71" s="73"/>
      <c r="L71" s="54"/>
      <c r="M71" s="54"/>
    </row>
    <row r="72" spans="1:13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1:13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1:13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3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3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1:13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1:13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1:13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1:13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1:13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1:13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1:13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1:13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1:13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1:13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</sheetData>
  <sheetProtection selectLockedCells="1" selectUnlockedCells="1"/>
  <mergeCells count="43">
    <mergeCell ref="E71:K71"/>
    <mergeCell ref="M28:M29"/>
    <mergeCell ref="L37:M37"/>
    <mergeCell ref="A64:B64"/>
    <mergeCell ref="A65:B65"/>
    <mergeCell ref="K66:L66"/>
    <mergeCell ref="A70:M70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J11:J15"/>
    <mergeCell ref="K11:L11"/>
    <mergeCell ref="D12:D15"/>
    <mergeCell ref="E12:E15"/>
    <mergeCell ref="H12:H15"/>
    <mergeCell ref="I12:I15"/>
    <mergeCell ref="K12:K15"/>
    <mergeCell ref="L12:L15"/>
    <mergeCell ref="B11:B15"/>
    <mergeCell ref="C11:C15"/>
    <mergeCell ref="D11:E11"/>
    <mergeCell ref="F11:F15"/>
    <mergeCell ref="G11:G15"/>
    <mergeCell ref="H11:I11"/>
    <mergeCell ref="J1:M1"/>
    <mergeCell ref="J2:M2"/>
    <mergeCell ref="A6:M6"/>
    <mergeCell ref="A7:M7"/>
    <mergeCell ref="A9:A10"/>
    <mergeCell ref="B9:B10"/>
    <mergeCell ref="C9:E10"/>
    <mergeCell ref="F9:L10"/>
    <mergeCell ref="M9:M15"/>
    <mergeCell ref="A11:A15"/>
  </mergeCells>
  <printOptions/>
  <pageMargins left="0.7875" right="0.7875" top="0.9840277777777777" bottom="0.39375" header="0.5118055555555555" footer="0.5118055555555555"/>
  <pageSetup horizontalDpi="300" verticalDpi="300" orientation="landscape" paperSize="9" scale="3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Dima</cp:lastModifiedBy>
  <dcterms:created xsi:type="dcterms:W3CDTF">2014-02-20T20:27:13Z</dcterms:created>
  <dcterms:modified xsi:type="dcterms:W3CDTF">2014-02-20T20:27:13Z</dcterms:modified>
  <cp:category/>
  <cp:version/>
  <cp:contentType/>
  <cp:contentStatus/>
</cp:coreProperties>
</file>