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definedNames>
    <definedName name="_xlnm.Print_Area" localSheetId="0">'Дод3 (2)'!$A$1:$M$79</definedName>
  </definedNames>
  <calcPr fullCalcOnLoad="1"/>
</workbook>
</file>

<file path=xl/sharedStrings.xml><?xml version="1.0" encoding="utf-8"?>
<sst xmlns="http://schemas.openxmlformats.org/spreadsheetml/2006/main" count="123" uniqueCount="106">
  <si>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</si>
  <si>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</si>
  <si>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</si>
  <si>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</si>
  <si>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</si>
  <si>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</si>
  <si>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</si>
  <si>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</si>
  <si>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</si>
  <si>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</si>
  <si>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</si>
  <si>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</si>
  <si>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</si>
  <si>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</si>
  <si>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</si>
  <si>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</si>
  <si>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</si>
  <si>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</si>
  <si>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</si>
  <si>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</si>
  <si>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</si>
  <si>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</si>
  <si>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</si>
  <si>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</si>
  <si>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</si>
  <si>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</si>
  <si>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</si>
  <si>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</si>
  <si>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</si>
  <si>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</si>
  <si>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</si>
  <si>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</si>
  <si>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</si>
  <si>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</si>
  <si>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</si>
  <si>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</si>
  <si>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</si>
  <si>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Заступник голови районної у місті ради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</si>
  <si>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</si>
  <si>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</si>
  <si>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</si>
  <si>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</si>
  <si>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</si>
  <si>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</si>
  <si>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</si>
  <si>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250915</t>
  </si>
  <si>
    <t xml:space="preserve">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</si>
  <si>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</si>
  <si>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</si>
  <si>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</si>
  <si>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</si>
  <si>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</si>
  <si>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</si>
  <si>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</si>
  <si>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006</t>
  </si>
  <si>
    <t>020</t>
  </si>
  <si>
    <t>050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</si>
  <si>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</si>
  <si>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</si>
  <si>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</si>
  <si>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в тому числі за рахунок субвенції з державного бюджету місцевим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</si>
  <si>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</si>
  <si>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</si>
  <si>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</si>
  <si>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</si>
  <si>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</si>
  <si>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 xml:space="preserve">Розподіл видатків районного бюджету  на  2011 рік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</si>
  <si>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</si>
  <si>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</si>
  <si>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</si>
  <si>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у тому числі за рахунок  субвенцій з державного бюджету місцевим бюджетам</t>
  </si>
  <si>
    <t xml:space="preserve">у тому числі за рахунок інших субвенцій </t>
  </si>
  <si>
    <t>2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</si>
  <si>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</si>
  <si>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</si>
  <si>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</si>
  <si>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</si>
  <si>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</si>
  <si>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</si>
  <si>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</si>
  <si>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</si>
  <si>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</si>
  <si>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У тому числі за рахунок субвенцій з державного та обласного бюджетів місцевим бюджетам</t>
  </si>
  <si>
    <t xml:space="preserve">Служба у справах дітей виконкому районної у місті ради </t>
  </si>
  <si>
    <t xml:space="preserve">Керуюча справами виконкому районної у місті ради </t>
  </si>
  <si>
    <t xml:space="preserve">О.Дуванова </t>
  </si>
  <si>
    <t xml:space="preserve">           </t>
  </si>
  <si>
    <t xml:space="preserve">Виконавчий комітет Саксаганської районної у місті ради </t>
  </si>
  <si>
    <t>062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</si>
  <si>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</si>
  <si>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</si>
  <si>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</si>
  <si>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</si>
  <si>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</si>
  <si>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</si>
  <si>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</si>
  <si>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</si>
  <si>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</si>
  <si>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</si>
  <si>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</si>
  <si>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</si>
  <si>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до рішення </t>
  </si>
  <si>
    <t>Заступник голови районної у місті ради                                                                                                              Ю. Красножон</t>
  </si>
  <si>
    <t>Оплата праці</t>
  </si>
  <si>
    <t xml:space="preserve">Додаток 2 </t>
  </si>
  <si>
    <t>від  25.11.2011  № 102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</si>
</sst>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sz val="10"/>
      <color indexed="9"/>
      <name val="Bookman Old Style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b/>
      <i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i/>
      <sz val="20"/>
      <name val="Arial"/>
      <family val="2"/>
    </font>
    <font>
      <sz val="20"/>
      <name val="Times New Roman"/>
      <family val="1"/>
    </font>
    <font>
      <sz val="20"/>
      <color indexed="9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0"/>
    </font>
    <font>
      <sz val="14"/>
      <color indexed="9"/>
      <name val="Times New Roman"/>
      <family val="1"/>
    </font>
    <font>
      <b/>
      <sz val="14"/>
      <color indexed="9"/>
      <name val="Berlin Sans FB Demi"/>
      <family val="2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9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49" fontId="23" fillId="0" borderId="7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 wrapText="1"/>
    </xf>
    <xf numFmtId="0" fontId="24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right"/>
    </xf>
    <xf numFmtId="0" fontId="24" fillId="0" borderId="7" xfId="0" applyFont="1" applyBorder="1" applyAlignment="1">
      <alignment horizontal="center"/>
    </xf>
    <xf numFmtId="49" fontId="23" fillId="0" borderId="8" xfId="0" applyNumberFormat="1" applyFont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49" fontId="23" fillId="0" borderId="8" xfId="0" applyNumberFormat="1" applyFont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8" xfId="0" applyFont="1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 wrapText="1"/>
    </xf>
    <xf numFmtId="0" fontId="24" fillId="0" borderId="13" xfId="0" applyFont="1" applyBorder="1" applyAlignment="1">
      <alignment horizontal="right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 horizontal="left" wrapText="1"/>
    </xf>
    <xf numFmtId="0" fontId="26" fillId="0" borderId="17" xfId="0" applyFont="1" applyBorder="1" applyAlignment="1">
      <alignment horizontal="right"/>
    </xf>
    <xf numFmtId="0" fontId="26" fillId="0" borderId="18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right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49" fontId="23" fillId="0" borderId="20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right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24" fillId="0" borderId="26" xfId="0" applyFont="1" applyBorder="1" applyAlignment="1">
      <alignment horizontal="right"/>
    </xf>
    <xf numFmtId="0" fontId="24" fillId="0" borderId="2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8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wrapText="1"/>
    </xf>
    <xf numFmtId="0" fontId="24" fillId="0" borderId="13" xfId="0" applyFont="1" applyBorder="1" applyAlignment="1">
      <alignment horizontal="right" wrapText="1"/>
    </xf>
    <xf numFmtId="0" fontId="24" fillId="0" borderId="14" xfId="0" applyFont="1" applyBorder="1" applyAlignment="1">
      <alignment horizontal="right"/>
    </xf>
    <xf numFmtId="49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0" fontId="24" fillId="0" borderId="3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wrapText="1"/>
    </xf>
    <xf numFmtId="0" fontId="24" fillId="0" borderId="8" xfId="0" applyFont="1" applyBorder="1" applyAlignment="1">
      <alignment horizontal="right"/>
    </xf>
    <xf numFmtId="0" fontId="24" fillId="0" borderId="8" xfId="0" applyFont="1" applyBorder="1" applyAlignment="1">
      <alignment/>
    </xf>
    <xf numFmtId="0" fontId="26" fillId="0" borderId="8" xfId="0" applyFont="1" applyBorder="1" applyAlignment="1">
      <alignment horizontal="right"/>
    </xf>
    <xf numFmtId="0" fontId="26" fillId="0" borderId="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49" fontId="25" fillId="0" borderId="9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left" wrapText="1"/>
    </xf>
    <xf numFmtId="0" fontId="26" fillId="0" borderId="8" xfId="0" applyFont="1" applyBorder="1" applyAlignment="1">
      <alignment horizontal="right" wrapText="1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23" fillId="0" borderId="8" xfId="0" applyFont="1" applyBorder="1" applyAlignment="1">
      <alignment horizontal="left" wrapText="1"/>
    </xf>
    <xf numFmtId="0" fontId="24" fillId="0" borderId="11" xfId="0" applyFont="1" applyBorder="1" applyAlignment="1">
      <alignment horizontal="center"/>
    </xf>
    <xf numFmtId="49" fontId="23" fillId="0" borderId="9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left" vertical="center" wrapText="1"/>
    </xf>
    <xf numFmtId="0" fontId="24" fillId="0" borderId="8" xfId="0" applyFont="1" applyBorder="1" applyAlignment="1">
      <alignment/>
    </xf>
    <xf numFmtId="49" fontId="23" fillId="0" borderId="28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left" vertical="center" wrapText="1"/>
    </xf>
    <xf numFmtId="0" fontId="26" fillId="0" borderId="29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0" fontId="24" fillId="0" borderId="29" xfId="0" applyFont="1" applyBorder="1" applyAlignment="1">
      <alignment/>
    </xf>
    <xf numFmtId="0" fontId="24" fillId="0" borderId="32" xfId="0" applyFont="1" applyBorder="1" applyAlignment="1">
      <alignment horizontal="right"/>
    </xf>
    <xf numFmtId="0" fontId="26" fillId="0" borderId="3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/>
    </xf>
    <xf numFmtId="0" fontId="24" fillId="0" borderId="23" xfId="0" applyFont="1" applyBorder="1" applyAlignment="1">
      <alignment horizontal="right"/>
    </xf>
    <xf numFmtId="0" fontId="24" fillId="0" borderId="24" xfId="0" applyFont="1" applyBorder="1" applyAlignment="1">
      <alignment horizontal="right"/>
    </xf>
    <xf numFmtId="0" fontId="26" fillId="0" borderId="33" xfId="0" applyFont="1" applyBorder="1" applyAlignment="1">
      <alignment horizontal="center"/>
    </xf>
    <xf numFmtId="0" fontId="24" fillId="0" borderId="8" xfId="0" applyFont="1" applyFill="1" applyBorder="1" applyAlignment="1">
      <alignment horizontal="right"/>
    </xf>
    <xf numFmtId="0" fontId="23" fillId="0" borderId="8" xfId="0" applyNumberFormat="1" applyFont="1" applyBorder="1" applyAlignment="1">
      <alignment horizontal="left" wrapText="1"/>
    </xf>
    <xf numFmtId="0" fontId="26" fillId="0" borderId="8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center" vertical="center" wrapText="1"/>
    </xf>
    <xf numFmtId="0" fontId="26" fillId="0" borderId="29" xfId="0" applyNumberFormat="1" applyFont="1" applyBorder="1" applyAlignment="1">
      <alignment horizontal="right"/>
    </xf>
    <xf numFmtId="0" fontId="24" fillId="0" borderId="29" xfId="0" applyFont="1" applyFill="1" applyBorder="1" applyAlignment="1">
      <alignment horizontal="right"/>
    </xf>
    <xf numFmtId="0" fontId="24" fillId="0" borderId="30" xfId="0" applyFont="1" applyBorder="1" applyAlignment="1">
      <alignment horizontal="center"/>
    </xf>
    <xf numFmtId="0" fontId="27" fillId="2" borderId="17" xfId="0" applyFont="1" applyFill="1" applyBorder="1" applyAlignment="1">
      <alignment horizontal="right"/>
    </xf>
    <xf numFmtId="0" fontId="27" fillId="2" borderId="18" xfId="0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6" fillId="0" borderId="34" xfId="0" applyFont="1" applyBorder="1" applyAlignment="1">
      <alignment horizontal="right"/>
    </xf>
    <xf numFmtId="0" fontId="26" fillId="0" borderId="35" xfId="0" applyFont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3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left" wrapText="1"/>
    </xf>
    <xf numFmtId="0" fontId="25" fillId="0" borderId="35" xfId="0" applyFont="1" applyBorder="1" applyAlignment="1">
      <alignment horizontal="left" wrapText="1"/>
    </xf>
    <xf numFmtId="49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25" fillId="2" borderId="16" xfId="0" applyFont="1" applyFill="1" applyBorder="1" applyAlignment="1">
      <alignment horizontal="left"/>
    </xf>
    <xf numFmtId="0" fontId="25" fillId="2" borderId="17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49" fontId="23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75" zoomScaleNormal="75" zoomScaleSheetLayoutView="75" workbookViewId="0" topLeftCell="A1">
      <selection activeCell="A77" sqref="A77:M77"/>
    </sheetView>
  </sheetViews>
  <sheetFormatPr defaultColWidth="9.140625" defaultRowHeight="12.75"/>
  <cols>
    <col min="1" max="1" width="28.00390625" style="0" customWidth="1"/>
    <col min="2" max="2" width="82.8515625" style="0" customWidth="1"/>
    <col min="3" max="3" width="25.57421875" style="0" customWidth="1"/>
    <col min="4" max="4" width="24.28125" style="0" customWidth="1"/>
    <col min="5" max="5" width="20.421875" style="0" customWidth="1"/>
    <col min="6" max="6" width="19.00390625" style="0" customWidth="1"/>
    <col min="7" max="7" width="17.00390625" style="0" customWidth="1"/>
    <col min="8" max="8" width="15.00390625" style="0" customWidth="1"/>
    <col min="9" max="9" width="14.8515625" style="0" customWidth="1"/>
    <col min="10" max="10" width="13.421875" style="0" customWidth="1"/>
    <col min="11" max="12" width="15.7109375" style="0" customWidth="1"/>
    <col min="13" max="13" width="26.8515625" style="0" customWidth="1"/>
    <col min="15" max="15" width="11.57421875" style="0" customWidth="1"/>
    <col min="16" max="16" width="51.28125" style="0" customWidth="1"/>
    <col min="25" max="25" width="10.00390625" style="0" customWidth="1"/>
    <col min="28" max="28" width="10.140625" style="0" customWidth="1"/>
    <col min="30" max="30" width="10.7109375" style="0" customWidth="1"/>
    <col min="31" max="31" width="52.140625" style="0" customWidth="1"/>
    <col min="33" max="33" width="9.57421875" style="0" customWidth="1"/>
    <col min="34" max="34" width="10.421875" style="0" customWidth="1"/>
    <col min="40" max="40" width="9.8515625" style="0" customWidth="1"/>
  </cols>
  <sheetData>
    <row r="1" spans="8:13" ht="25.5">
      <c r="H1" s="15" t="s">
        <v>86</v>
      </c>
      <c r="K1" s="149" t="s">
        <v>104</v>
      </c>
      <c r="L1" s="149"/>
      <c r="M1" s="149"/>
    </row>
    <row r="2" spans="11:15" ht="25.5">
      <c r="K2" s="148" t="s">
        <v>101</v>
      </c>
      <c r="L2" s="148"/>
      <c r="M2" s="148"/>
      <c r="N2" s="16"/>
      <c r="O2" s="16"/>
    </row>
    <row r="3" spans="8:13" ht="25.5">
      <c r="H3" s="14"/>
      <c r="I3" s="16"/>
      <c r="J3" s="16"/>
      <c r="K3" s="148" t="s">
        <v>9</v>
      </c>
      <c r="L3" s="148"/>
      <c r="M3" s="148"/>
    </row>
    <row r="4" spans="8:13" ht="25.5">
      <c r="H4" s="14"/>
      <c r="I4" s="14"/>
      <c r="J4" s="14"/>
      <c r="K4" s="148" t="s">
        <v>105</v>
      </c>
      <c r="L4" s="148"/>
      <c r="M4" s="148"/>
    </row>
    <row r="5" spans="8:12" ht="28.5" customHeight="1">
      <c r="H5" s="1"/>
      <c r="J5" s="3"/>
      <c r="K5" s="1"/>
      <c r="L5" s="1"/>
    </row>
    <row r="6" spans="1:13" ht="25.5">
      <c r="A6" s="169" t="s">
        <v>66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 ht="36.75" customHeight="1">
      <c r="A7" s="169" t="s">
        <v>10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4:13" ht="36.75" customHeight="1" thickBot="1">
      <c r="D8" s="2"/>
      <c r="E8" s="2"/>
      <c r="F8" s="2"/>
      <c r="M8" s="34" t="s">
        <v>38</v>
      </c>
    </row>
    <row r="9" spans="1:13" ht="12.75" customHeight="1">
      <c r="A9" s="175" t="s">
        <v>47</v>
      </c>
      <c r="B9" s="173" t="s">
        <v>3</v>
      </c>
      <c r="C9" s="164" t="s">
        <v>4</v>
      </c>
      <c r="D9" s="171"/>
      <c r="E9" s="171"/>
      <c r="F9" s="163" t="s">
        <v>5</v>
      </c>
      <c r="G9" s="164"/>
      <c r="H9" s="164"/>
      <c r="I9" s="164"/>
      <c r="J9" s="164"/>
      <c r="K9" s="164"/>
      <c r="L9" s="165"/>
      <c r="M9" s="152" t="s">
        <v>51</v>
      </c>
    </row>
    <row r="10" spans="1:13" ht="51.75" customHeight="1" thickBot="1">
      <c r="A10" s="176"/>
      <c r="B10" s="174"/>
      <c r="C10" s="172"/>
      <c r="D10" s="172"/>
      <c r="E10" s="172"/>
      <c r="F10" s="166"/>
      <c r="G10" s="167"/>
      <c r="H10" s="167"/>
      <c r="I10" s="167"/>
      <c r="J10" s="167"/>
      <c r="K10" s="167"/>
      <c r="L10" s="168"/>
      <c r="M10" s="153"/>
    </row>
    <row r="11" spans="1:13" ht="39" customHeight="1" thickBot="1">
      <c r="A11" s="179" t="s">
        <v>48</v>
      </c>
      <c r="B11" s="186" t="s">
        <v>50</v>
      </c>
      <c r="C11" s="155" t="s">
        <v>0</v>
      </c>
      <c r="D11" s="158" t="s">
        <v>1</v>
      </c>
      <c r="E11" s="159"/>
      <c r="F11" s="155" t="s">
        <v>0</v>
      </c>
      <c r="G11" s="155" t="s">
        <v>11</v>
      </c>
      <c r="H11" s="158" t="s">
        <v>1</v>
      </c>
      <c r="I11" s="159"/>
      <c r="J11" s="155" t="s">
        <v>7</v>
      </c>
      <c r="K11" s="158" t="s">
        <v>1</v>
      </c>
      <c r="L11" s="159"/>
      <c r="M11" s="153"/>
    </row>
    <row r="12" spans="1:13" ht="15.75" customHeight="1">
      <c r="A12" s="180"/>
      <c r="B12" s="187"/>
      <c r="C12" s="156"/>
      <c r="D12" s="189" t="s">
        <v>103</v>
      </c>
      <c r="E12" s="156" t="s">
        <v>12</v>
      </c>
      <c r="F12" s="156"/>
      <c r="G12" s="156"/>
      <c r="H12" s="155" t="s">
        <v>67</v>
      </c>
      <c r="I12" s="155" t="s">
        <v>12</v>
      </c>
      <c r="J12" s="156"/>
      <c r="K12" s="155" t="s">
        <v>68</v>
      </c>
      <c r="L12" s="160" t="s">
        <v>69</v>
      </c>
      <c r="M12" s="153"/>
    </row>
    <row r="13" spans="1:13" ht="12.75" customHeight="1">
      <c r="A13" s="180"/>
      <c r="B13" s="187"/>
      <c r="C13" s="156"/>
      <c r="D13" s="190"/>
      <c r="E13" s="156"/>
      <c r="F13" s="156"/>
      <c r="G13" s="156"/>
      <c r="H13" s="156"/>
      <c r="I13" s="156"/>
      <c r="J13" s="156"/>
      <c r="K13" s="156"/>
      <c r="L13" s="161"/>
      <c r="M13" s="153"/>
    </row>
    <row r="14" spans="1:13" ht="15.75" customHeight="1">
      <c r="A14" s="180"/>
      <c r="B14" s="187"/>
      <c r="C14" s="156"/>
      <c r="D14" s="190"/>
      <c r="E14" s="156"/>
      <c r="F14" s="156"/>
      <c r="G14" s="156"/>
      <c r="H14" s="156"/>
      <c r="I14" s="156"/>
      <c r="J14" s="156"/>
      <c r="K14" s="156"/>
      <c r="L14" s="161"/>
      <c r="M14" s="153"/>
    </row>
    <row r="15" spans="1:13" ht="103.5" customHeight="1" thickBot="1">
      <c r="A15" s="181"/>
      <c r="B15" s="188"/>
      <c r="C15" s="157"/>
      <c r="D15" s="191"/>
      <c r="E15" s="157"/>
      <c r="F15" s="157"/>
      <c r="G15" s="157"/>
      <c r="H15" s="157"/>
      <c r="I15" s="157"/>
      <c r="J15" s="157"/>
      <c r="K15" s="157"/>
      <c r="L15" s="162"/>
      <c r="M15" s="154"/>
    </row>
    <row r="16" spans="1:13" ht="28.5" customHeight="1" thickBot="1">
      <c r="A16" s="20">
        <v>1</v>
      </c>
      <c r="B16" s="21">
        <v>2</v>
      </c>
      <c r="C16" s="22">
        <v>3</v>
      </c>
      <c r="D16" s="22">
        <v>4</v>
      </c>
      <c r="E16" s="23">
        <v>5</v>
      </c>
      <c r="F16" s="22">
        <v>6</v>
      </c>
      <c r="G16" s="22">
        <v>7</v>
      </c>
      <c r="H16" s="24">
        <v>8</v>
      </c>
      <c r="I16" s="25">
        <v>9</v>
      </c>
      <c r="J16" s="22">
        <v>10</v>
      </c>
      <c r="K16" s="26">
        <v>11</v>
      </c>
      <c r="L16" s="26">
        <v>12</v>
      </c>
      <c r="M16" s="22">
        <v>13</v>
      </c>
    </row>
    <row r="17" spans="1:13" ht="18.75" customHeight="1" thickBot="1">
      <c r="A17" s="27" t="s">
        <v>54</v>
      </c>
      <c r="B17" s="28" t="s">
        <v>87</v>
      </c>
      <c r="C17" s="29">
        <f>C18+C19+C20+C21+C22+C23+C24+C25</f>
        <v>9777847</v>
      </c>
      <c r="D17" s="29">
        <f>D18</f>
        <v>5600504</v>
      </c>
      <c r="E17" s="29">
        <f aca="true" t="shared" si="0" ref="E17:M17">E18+E19+E20+E21+E22+E23+E24+E25</f>
        <v>542725</v>
      </c>
      <c r="F17" s="29">
        <f t="shared" si="0"/>
        <v>278586</v>
      </c>
      <c r="G17" s="29">
        <f t="shared" si="0"/>
        <v>23863</v>
      </c>
      <c r="H17" s="29">
        <f t="shared" si="0"/>
        <v>0</v>
      </c>
      <c r="I17" s="29">
        <f t="shared" si="0"/>
        <v>0</v>
      </c>
      <c r="J17" s="29">
        <f t="shared" si="0"/>
        <v>254723</v>
      </c>
      <c r="K17" s="29">
        <f t="shared" si="0"/>
        <v>254723</v>
      </c>
      <c r="L17" s="29">
        <f t="shared" si="0"/>
        <v>254723</v>
      </c>
      <c r="M17" s="30">
        <f t="shared" si="0"/>
        <v>10056433</v>
      </c>
    </row>
    <row r="18" spans="1:14" ht="29.25" customHeight="1">
      <c r="A18" s="35" t="s">
        <v>16</v>
      </c>
      <c r="B18" s="36" t="s">
        <v>2</v>
      </c>
      <c r="C18" s="37">
        <f>9035900+171663+18500+166000+16802+40000</f>
        <v>9448865</v>
      </c>
      <c r="D18" s="37">
        <v>5600504</v>
      </c>
      <c r="E18" s="38">
        <f>485483+17000+40242</f>
        <v>542725</v>
      </c>
      <c r="F18" s="37">
        <f>G18+J18</f>
        <v>278586</v>
      </c>
      <c r="G18" s="38">
        <v>23863</v>
      </c>
      <c r="H18" s="39"/>
      <c r="I18" s="37"/>
      <c r="J18" s="37">
        <f>K18</f>
        <v>254723</v>
      </c>
      <c r="K18" s="37">
        <f>L18</f>
        <v>254723</v>
      </c>
      <c r="L18" s="37">
        <f>44000+151723+20000+79000-40000</f>
        <v>254723</v>
      </c>
      <c r="M18" s="39">
        <f aca="true" t="shared" si="1" ref="M18:M27">C18+F18</f>
        <v>9727451</v>
      </c>
      <c r="N18" s="11"/>
    </row>
    <row r="19" spans="1:14" ht="28.5" customHeight="1">
      <c r="A19" s="40" t="s">
        <v>21</v>
      </c>
      <c r="B19" s="41" t="s">
        <v>29</v>
      </c>
      <c r="C19" s="42">
        <v>10000</v>
      </c>
      <c r="D19" s="42"/>
      <c r="E19" s="42"/>
      <c r="F19" s="42"/>
      <c r="G19" s="42"/>
      <c r="H19" s="43"/>
      <c r="I19" s="42"/>
      <c r="J19" s="43"/>
      <c r="K19" s="43"/>
      <c r="L19" s="43"/>
      <c r="M19" s="43">
        <f t="shared" si="1"/>
        <v>10000</v>
      </c>
      <c r="N19" s="11"/>
    </row>
    <row r="20" spans="1:14" ht="32.25" customHeight="1">
      <c r="A20" s="40" t="s">
        <v>17</v>
      </c>
      <c r="B20" s="44" t="s">
        <v>41</v>
      </c>
      <c r="C20" s="42">
        <f>227875-493-16000</f>
        <v>211382</v>
      </c>
      <c r="D20" s="42"/>
      <c r="E20" s="42"/>
      <c r="F20" s="42"/>
      <c r="G20" s="42"/>
      <c r="H20" s="43"/>
      <c r="I20" s="42"/>
      <c r="J20" s="43"/>
      <c r="K20" s="43"/>
      <c r="L20" s="43"/>
      <c r="M20" s="43">
        <f t="shared" si="1"/>
        <v>211382</v>
      </c>
      <c r="N20" s="11"/>
    </row>
    <row r="21" spans="1:14" ht="25.5" customHeight="1">
      <c r="A21" s="45" t="s">
        <v>18</v>
      </c>
      <c r="B21" s="44" t="s">
        <v>15</v>
      </c>
      <c r="C21" s="42">
        <v>8800</v>
      </c>
      <c r="D21" s="42"/>
      <c r="E21" s="42"/>
      <c r="F21" s="42"/>
      <c r="G21" s="42"/>
      <c r="H21" s="43"/>
      <c r="I21" s="42"/>
      <c r="J21" s="43"/>
      <c r="K21" s="43"/>
      <c r="L21" s="46"/>
      <c r="M21" s="47">
        <f t="shared" si="1"/>
        <v>8800</v>
      </c>
      <c r="N21" s="11"/>
    </row>
    <row r="22" spans="1:14" ht="31.5" customHeight="1">
      <c r="A22" s="45" t="s">
        <v>19</v>
      </c>
      <c r="B22" s="44" t="s">
        <v>35</v>
      </c>
      <c r="C22" s="42">
        <v>3000</v>
      </c>
      <c r="D22" s="42"/>
      <c r="E22" s="42"/>
      <c r="F22" s="42"/>
      <c r="G22" s="42"/>
      <c r="H22" s="43"/>
      <c r="I22" s="42"/>
      <c r="J22" s="43"/>
      <c r="K22" s="43"/>
      <c r="L22" s="46"/>
      <c r="M22" s="47">
        <f t="shared" si="1"/>
        <v>3000</v>
      </c>
      <c r="N22" s="11"/>
    </row>
    <row r="23" spans="1:14" ht="23.25" customHeight="1">
      <c r="A23" s="45" t="s">
        <v>20</v>
      </c>
      <c r="B23" s="44" t="s">
        <v>33</v>
      </c>
      <c r="C23" s="42">
        <v>2000</v>
      </c>
      <c r="D23" s="42"/>
      <c r="E23" s="42"/>
      <c r="F23" s="42"/>
      <c r="G23" s="42"/>
      <c r="H23" s="43"/>
      <c r="I23" s="42"/>
      <c r="J23" s="43"/>
      <c r="K23" s="43"/>
      <c r="L23" s="46"/>
      <c r="M23" s="47">
        <f t="shared" si="1"/>
        <v>2000</v>
      </c>
      <c r="N23" s="11"/>
    </row>
    <row r="24" spans="1:14" ht="29.25" customHeight="1">
      <c r="A24" s="45">
        <v>110103</v>
      </c>
      <c r="B24" s="44" t="s">
        <v>14</v>
      </c>
      <c r="C24" s="42">
        <f>37800+16000</f>
        <v>53800</v>
      </c>
      <c r="D24" s="42"/>
      <c r="E24" s="42"/>
      <c r="F24" s="42"/>
      <c r="G24" s="48"/>
      <c r="H24" s="43"/>
      <c r="I24" s="42"/>
      <c r="J24" s="43"/>
      <c r="K24" s="43"/>
      <c r="L24" s="46"/>
      <c r="M24" s="47">
        <f t="shared" si="1"/>
        <v>53800</v>
      </c>
      <c r="N24" s="11"/>
    </row>
    <row r="25" spans="1:14" ht="18.75" thickBot="1">
      <c r="A25" s="49">
        <v>130102</v>
      </c>
      <c r="B25" s="50" t="s">
        <v>53</v>
      </c>
      <c r="C25" s="51">
        <v>40000</v>
      </c>
      <c r="D25" s="51"/>
      <c r="E25" s="51"/>
      <c r="F25" s="51"/>
      <c r="G25" s="52"/>
      <c r="H25" s="51"/>
      <c r="I25" s="51"/>
      <c r="J25" s="51"/>
      <c r="K25" s="53"/>
      <c r="L25" s="54"/>
      <c r="M25" s="55">
        <f t="shared" si="1"/>
        <v>40000</v>
      </c>
      <c r="N25" s="11"/>
    </row>
    <row r="26" spans="1:13" ht="21.75" customHeight="1" thickBot="1">
      <c r="A26" s="56" t="s">
        <v>55</v>
      </c>
      <c r="B26" s="57" t="s">
        <v>32</v>
      </c>
      <c r="C26" s="58">
        <f aca="true" t="shared" si="2" ref="C26:M26">C27</f>
        <v>4723650</v>
      </c>
      <c r="D26" s="58">
        <f t="shared" si="2"/>
        <v>2286492</v>
      </c>
      <c r="E26" s="58">
        <f t="shared" si="2"/>
        <v>1515488</v>
      </c>
      <c r="F26" s="58">
        <f t="shared" si="2"/>
        <v>1603183</v>
      </c>
      <c r="G26" s="58">
        <f t="shared" si="2"/>
        <v>444569</v>
      </c>
      <c r="H26" s="58">
        <f t="shared" si="2"/>
        <v>222741</v>
      </c>
      <c r="I26" s="58">
        <f t="shared" si="2"/>
        <v>83135</v>
      </c>
      <c r="J26" s="58">
        <f t="shared" si="2"/>
        <v>1158614</v>
      </c>
      <c r="K26" s="58">
        <f t="shared" si="2"/>
        <v>1098000</v>
      </c>
      <c r="L26" s="58">
        <f t="shared" si="2"/>
        <v>1098000</v>
      </c>
      <c r="M26" s="59">
        <f t="shared" si="2"/>
        <v>6326833</v>
      </c>
    </row>
    <row r="27" spans="1:16" ht="34.5" customHeight="1" thickBot="1">
      <c r="A27" s="49">
        <v>130107</v>
      </c>
      <c r="B27" s="50" t="s">
        <v>30</v>
      </c>
      <c r="C27" s="51">
        <f>4545300+77000+101350</f>
        <v>4723650</v>
      </c>
      <c r="D27" s="51">
        <f>2230000+56492</f>
        <v>2286492</v>
      </c>
      <c r="E27" s="51">
        <f>1414138+101350</f>
        <v>1515488</v>
      </c>
      <c r="F27" s="51">
        <f>G27+J27</f>
        <v>1603183</v>
      </c>
      <c r="G27" s="52">
        <v>444569</v>
      </c>
      <c r="H27" s="51">
        <v>222741</v>
      </c>
      <c r="I27" s="51">
        <v>83135</v>
      </c>
      <c r="J27" s="51">
        <f>K27+60614</f>
        <v>1158614</v>
      </c>
      <c r="K27" s="53">
        <f>L27</f>
        <v>1098000</v>
      </c>
      <c r="L27" s="54">
        <v>1098000</v>
      </c>
      <c r="M27" s="55">
        <f t="shared" si="1"/>
        <v>6326833</v>
      </c>
      <c r="N27" s="11"/>
      <c r="O27" s="11"/>
      <c r="P27" s="11"/>
    </row>
    <row r="28" spans="1:16" ht="34.5" customHeight="1" thickBot="1">
      <c r="A28" s="60" t="s">
        <v>88</v>
      </c>
      <c r="B28" s="61" t="s">
        <v>83</v>
      </c>
      <c r="C28" s="62">
        <f>C30</f>
        <v>1589300</v>
      </c>
      <c r="D28" s="62">
        <f>D30</f>
        <v>754610</v>
      </c>
      <c r="E28" s="62">
        <f>E30</f>
        <v>191400</v>
      </c>
      <c r="F28" s="62">
        <f>F30</f>
        <v>103</v>
      </c>
      <c r="G28" s="63">
        <f>G30</f>
        <v>103</v>
      </c>
      <c r="H28" s="62"/>
      <c r="I28" s="62"/>
      <c r="J28" s="62"/>
      <c r="K28" s="64"/>
      <c r="L28" s="65"/>
      <c r="M28" s="59">
        <f>M30</f>
        <v>1589403</v>
      </c>
      <c r="N28" s="11"/>
      <c r="O28" s="11"/>
      <c r="P28" s="11"/>
    </row>
    <row r="29" spans="1:13" ht="20.25" customHeight="1">
      <c r="A29" s="66"/>
      <c r="B29" s="67" t="s">
        <v>71</v>
      </c>
      <c r="C29" s="37">
        <f>C30</f>
        <v>1589300</v>
      </c>
      <c r="D29" s="37">
        <f>D30</f>
        <v>754610</v>
      </c>
      <c r="E29" s="37">
        <f>E30</f>
        <v>191400</v>
      </c>
      <c r="F29" s="37"/>
      <c r="G29" s="37"/>
      <c r="H29" s="37"/>
      <c r="I29" s="37"/>
      <c r="J29" s="37"/>
      <c r="K29" s="37"/>
      <c r="L29" s="68"/>
      <c r="M29" s="69">
        <f>M31</f>
        <v>1589300</v>
      </c>
    </row>
    <row r="30" spans="1:16" ht="27.75" customHeight="1">
      <c r="A30" s="40" t="s">
        <v>79</v>
      </c>
      <c r="B30" s="36" t="s">
        <v>80</v>
      </c>
      <c r="C30" s="37">
        <f>1542800+46500</f>
        <v>1589300</v>
      </c>
      <c r="D30" s="37">
        <f>695600+34100+24910</f>
        <v>754610</v>
      </c>
      <c r="E30" s="38">
        <f>184400+7000</f>
        <v>191400</v>
      </c>
      <c r="F30" s="37">
        <v>103</v>
      </c>
      <c r="G30" s="37">
        <v>103</v>
      </c>
      <c r="H30" s="39"/>
      <c r="I30" s="37"/>
      <c r="J30" s="39"/>
      <c r="K30" s="39"/>
      <c r="L30" s="70"/>
      <c r="M30" s="69">
        <f>C30+F30</f>
        <v>1589403</v>
      </c>
      <c r="N30" s="11"/>
      <c r="O30" s="11"/>
      <c r="P30" s="11"/>
    </row>
    <row r="31" spans="1:16" ht="27.75" customHeight="1" thickBot="1">
      <c r="A31" s="71"/>
      <c r="B31" s="67" t="s">
        <v>71</v>
      </c>
      <c r="C31" s="72">
        <f>C30</f>
        <v>1589300</v>
      </c>
      <c r="D31" s="72">
        <f>D30</f>
        <v>754610</v>
      </c>
      <c r="E31" s="72">
        <f>E30</f>
        <v>191400</v>
      </c>
      <c r="F31" s="72"/>
      <c r="G31" s="72"/>
      <c r="H31" s="73"/>
      <c r="I31" s="72"/>
      <c r="J31" s="73"/>
      <c r="K31" s="73"/>
      <c r="L31" s="74"/>
      <c r="M31" s="69">
        <f>C31+F31</f>
        <v>1589300</v>
      </c>
      <c r="N31" s="11"/>
      <c r="O31" s="11"/>
      <c r="P31" s="11"/>
    </row>
    <row r="32" spans="1:16" ht="23.25" customHeight="1">
      <c r="A32" s="184" t="s">
        <v>56</v>
      </c>
      <c r="B32" s="182" t="s">
        <v>31</v>
      </c>
      <c r="C32" s="150">
        <f>C42+C45+C47+C49+C51+C55+C53+C57+C59+C62+C66+C67+C69+C61+C63</f>
        <v>76548790</v>
      </c>
      <c r="D32" s="150">
        <f>D62+D66</f>
        <v>5195361</v>
      </c>
      <c r="E32" s="150">
        <f aca="true" t="shared" si="3" ref="E32:L32">E41+E43+E45+E47+E49+E51+E53+E55+E57+E59+E62+E67+E69+E66</f>
        <v>281382</v>
      </c>
      <c r="F32" s="150">
        <f t="shared" si="3"/>
        <v>875943</v>
      </c>
      <c r="G32" s="150">
        <f t="shared" si="3"/>
        <v>378523</v>
      </c>
      <c r="H32" s="150">
        <f t="shared" si="3"/>
        <v>227052</v>
      </c>
      <c r="I32" s="150">
        <f t="shared" si="3"/>
        <v>20946</v>
      </c>
      <c r="J32" s="150">
        <f t="shared" si="3"/>
        <v>497420</v>
      </c>
      <c r="K32" s="150">
        <f t="shared" si="3"/>
        <v>497420</v>
      </c>
      <c r="L32" s="150">
        <f t="shared" si="3"/>
        <v>497420</v>
      </c>
      <c r="M32" s="177">
        <f>M41+M43+M45+M47+M49+M51+M53+M55+M57+M59+M62+M67+M69+M66+M61+M63</f>
        <v>77424733</v>
      </c>
      <c r="N32" s="12"/>
      <c r="O32" s="12"/>
      <c r="P32" s="12"/>
    </row>
    <row r="33" spans="1:16" ht="18.75" customHeight="1" thickBot="1">
      <c r="A33" s="185"/>
      <c r="B33" s="183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78"/>
      <c r="N33" s="12"/>
      <c r="O33" s="12"/>
      <c r="P33" s="12"/>
    </row>
    <row r="34" spans="1:14" ht="25.5" customHeight="1">
      <c r="A34" s="75"/>
      <c r="B34" s="76" t="s">
        <v>70</v>
      </c>
      <c r="C34" s="77">
        <f>C35+C36+C37+C40</f>
        <v>68562272</v>
      </c>
      <c r="D34" s="77">
        <f>D35+D36+D37+D40</f>
        <v>0</v>
      </c>
      <c r="E34" s="77">
        <f>E35+E36+E37+E40</f>
        <v>0</v>
      </c>
      <c r="F34" s="77">
        <f>G34+J34</f>
        <v>60123</v>
      </c>
      <c r="G34" s="77">
        <f aca="true" t="shared" si="4" ref="G34:M34">G35+G36+G37+G40</f>
        <v>10123</v>
      </c>
      <c r="H34" s="77">
        <f t="shared" si="4"/>
        <v>0</v>
      </c>
      <c r="I34" s="77">
        <f t="shared" si="4"/>
        <v>0</v>
      </c>
      <c r="J34" s="77">
        <f t="shared" si="4"/>
        <v>50000</v>
      </c>
      <c r="K34" s="77">
        <f t="shared" si="4"/>
        <v>50000</v>
      </c>
      <c r="L34" s="77">
        <f t="shared" si="4"/>
        <v>50000</v>
      </c>
      <c r="M34" s="78">
        <f t="shared" si="4"/>
        <v>68622395</v>
      </c>
      <c r="N34" s="11"/>
    </row>
    <row r="35" spans="1:14" ht="30">
      <c r="A35" s="79"/>
      <c r="B35" s="80" t="s">
        <v>61</v>
      </c>
      <c r="C35" s="42">
        <f>C46+C48+C50+C52+C54+C56+C58+C60+C68</f>
        <v>68333600</v>
      </c>
      <c r="D35" s="42">
        <f>D46+D48+D50+D52+D54+D56+D58+D60+D68</f>
        <v>0</v>
      </c>
      <c r="E35" s="42">
        <f>E46+E48+E50+E52+E54+E56+E58+E60+E68</f>
        <v>0</v>
      </c>
      <c r="F35" s="42">
        <f>G35+J35</f>
        <v>0</v>
      </c>
      <c r="G35" s="42">
        <f aca="true" t="shared" si="5" ref="G35:L35">G46+G48+G50+G52+G54+G56+G58+G60+G68</f>
        <v>0</v>
      </c>
      <c r="H35" s="42">
        <f t="shared" si="5"/>
        <v>0</v>
      </c>
      <c r="I35" s="42">
        <f t="shared" si="5"/>
        <v>0</v>
      </c>
      <c r="J35" s="42">
        <f t="shared" si="5"/>
        <v>0</v>
      </c>
      <c r="K35" s="42">
        <f t="shared" si="5"/>
        <v>0</v>
      </c>
      <c r="L35" s="42">
        <f t="shared" si="5"/>
        <v>0</v>
      </c>
      <c r="M35" s="47">
        <f>C35+F35</f>
        <v>68333600</v>
      </c>
      <c r="N35" s="11"/>
    </row>
    <row r="36" spans="1:14" ht="105.75">
      <c r="A36" s="81"/>
      <c r="B36" s="82" t="s">
        <v>62</v>
      </c>
      <c r="C36" s="83"/>
      <c r="D36" s="51">
        <f>D44</f>
        <v>0</v>
      </c>
      <c r="E36" s="51">
        <f>E44</f>
        <v>0</v>
      </c>
      <c r="F36" s="83">
        <f>G36+J36</f>
        <v>50000</v>
      </c>
      <c r="G36" s="51">
        <f>G44</f>
        <v>0</v>
      </c>
      <c r="H36" s="51">
        <f>H44</f>
        <v>0</v>
      </c>
      <c r="I36" s="51">
        <f>I44</f>
        <v>0</v>
      </c>
      <c r="J36" s="51">
        <f>K36</f>
        <v>50000</v>
      </c>
      <c r="K36" s="51">
        <f>L36</f>
        <v>50000</v>
      </c>
      <c r="L36" s="84">
        <v>50000</v>
      </c>
      <c r="M36" s="55">
        <f>C36+F36</f>
        <v>50000</v>
      </c>
      <c r="N36" s="11"/>
    </row>
    <row r="37" spans="1:14" ht="80.25" customHeight="1" thickBot="1">
      <c r="A37" s="85"/>
      <c r="B37" s="86" t="s">
        <v>63</v>
      </c>
      <c r="C37" s="87"/>
      <c r="D37" s="88">
        <f>D70</f>
        <v>0</v>
      </c>
      <c r="E37" s="88">
        <f>E70</f>
        <v>0</v>
      </c>
      <c r="F37" s="87">
        <f>G37+J37</f>
        <v>10123</v>
      </c>
      <c r="G37" s="88">
        <f aca="true" t="shared" si="6" ref="G37:L37">G70</f>
        <v>10123</v>
      </c>
      <c r="H37" s="88">
        <f t="shared" si="6"/>
        <v>0</v>
      </c>
      <c r="I37" s="88">
        <f t="shared" si="6"/>
        <v>0</v>
      </c>
      <c r="J37" s="88">
        <f t="shared" si="6"/>
        <v>0</v>
      </c>
      <c r="K37" s="88">
        <f t="shared" si="6"/>
        <v>0</v>
      </c>
      <c r="L37" s="88">
        <f t="shared" si="6"/>
        <v>0</v>
      </c>
      <c r="M37" s="89">
        <f>F37</f>
        <v>10123</v>
      </c>
      <c r="N37" s="11"/>
    </row>
    <row r="38" spans="1:14" ht="18" customHeight="1" thickBot="1">
      <c r="A38" s="193" t="s">
        <v>72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7"/>
    </row>
    <row r="39" spans="1:14" ht="18" customHeight="1" thickBot="1">
      <c r="A39" s="90" t="s">
        <v>89</v>
      </c>
      <c r="B39" s="91" t="s">
        <v>72</v>
      </c>
      <c r="C39" s="91" t="s">
        <v>90</v>
      </c>
      <c r="D39" s="91" t="s">
        <v>91</v>
      </c>
      <c r="E39" s="91" t="s">
        <v>92</v>
      </c>
      <c r="F39" s="91" t="s">
        <v>93</v>
      </c>
      <c r="G39" s="91" t="s">
        <v>94</v>
      </c>
      <c r="H39" s="91" t="s">
        <v>95</v>
      </c>
      <c r="I39" s="91" t="s">
        <v>96</v>
      </c>
      <c r="J39" s="91" t="s">
        <v>97</v>
      </c>
      <c r="K39" s="91" t="s">
        <v>98</v>
      </c>
      <c r="L39" s="91" t="s">
        <v>99</v>
      </c>
      <c r="M39" s="92" t="s">
        <v>100</v>
      </c>
      <c r="N39" s="17"/>
    </row>
    <row r="40" spans="1:14" ht="72.75" customHeight="1">
      <c r="A40" s="93"/>
      <c r="B40" s="94" t="s">
        <v>64</v>
      </c>
      <c r="C40" s="37">
        <f>C41</f>
        <v>228672</v>
      </c>
      <c r="D40" s="37">
        <f>D42</f>
        <v>0</v>
      </c>
      <c r="E40" s="37">
        <f>E42</f>
        <v>0</v>
      </c>
      <c r="F40" s="37">
        <f>G40+J40</f>
        <v>0</v>
      </c>
      <c r="G40" s="37"/>
      <c r="H40" s="37"/>
      <c r="I40" s="37"/>
      <c r="J40" s="37"/>
      <c r="K40" s="37"/>
      <c r="L40" s="37"/>
      <c r="M40" s="69">
        <f>C40</f>
        <v>228672</v>
      </c>
      <c r="N40" s="11"/>
    </row>
    <row r="41" spans="1:13" ht="18">
      <c r="A41" s="95" t="s">
        <v>22</v>
      </c>
      <c r="B41" s="96" t="s">
        <v>65</v>
      </c>
      <c r="C41" s="97">
        <f>188760+39912</f>
        <v>228672</v>
      </c>
      <c r="D41" s="98"/>
      <c r="E41" s="99"/>
      <c r="F41" s="99"/>
      <c r="G41" s="98"/>
      <c r="H41" s="100"/>
      <c r="I41" s="98"/>
      <c r="J41" s="100"/>
      <c r="K41" s="100"/>
      <c r="L41" s="100"/>
      <c r="M41" s="101">
        <f>C41+F41</f>
        <v>228672</v>
      </c>
    </row>
    <row r="42" spans="1:13" ht="90.75">
      <c r="A42" s="102"/>
      <c r="B42" s="103" t="s">
        <v>58</v>
      </c>
      <c r="C42" s="99">
        <f>C41</f>
        <v>228672</v>
      </c>
      <c r="D42" s="99"/>
      <c r="E42" s="99"/>
      <c r="F42" s="99"/>
      <c r="G42" s="99"/>
      <c r="H42" s="99"/>
      <c r="I42" s="99"/>
      <c r="J42" s="99"/>
      <c r="K42" s="99"/>
      <c r="L42" s="99"/>
      <c r="M42" s="101">
        <f>C42</f>
        <v>228672</v>
      </c>
    </row>
    <row r="43" spans="1:13" ht="150.75">
      <c r="A43" s="104" t="s">
        <v>40</v>
      </c>
      <c r="B43" s="96" t="s">
        <v>57</v>
      </c>
      <c r="C43" s="105">
        <v>0</v>
      </c>
      <c r="D43" s="105"/>
      <c r="E43" s="105"/>
      <c r="F43" s="105">
        <f>G43+J43</f>
        <v>50000</v>
      </c>
      <c r="G43" s="105"/>
      <c r="H43" s="105"/>
      <c r="I43" s="105"/>
      <c r="J43" s="105">
        <f>K43</f>
        <v>50000</v>
      </c>
      <c r="K43" s="105">
        <f>L43</f>
        <v>50000</v>
      </c>
      <c r="L43" s="106">
        <v>50000</v>
      </c>
      <c r="M43" s="101">
        <f>C43+F43</f>
        <v>50000</v>
      </c>
    </row>
    <row r="44" spans="1:13" ht="165.75">
      <c r="A44" s="107"/>
      <c r="B44" s="108" t="s">
        <v>81</v>
      </c>
      <c r="C44" s="109">
        <v>0</v>
      </c>
      <c r="D44" s="105"/>
      <c r="E44" s="105"/>
      <c r="F44" s="105"/>
      <c r="G44" s="105"/>
      <c r="H44" s="105"/>
      <c r="I44" s="105"/>
      <c r="J44" s="105"/>
      <c r="K44" s="105"/>
      <c r="L44" s="106"/>
      <c r="M44" s="101">
        <f>M43</f>
        <v>50000</v>
      </c>
    </row>
    <row r="45" spans="1:13" ht="18">
      <c r="A45" s="95" t="s">
        <v>23</v>
      </c>
      <c r="B45" s="96" t="s">
        <v>39</v>
      </c>
      <c r="C45" s="99">
        <v>900100</v>
      </c>
      <c r="D45" s="99"/>
      <c r="E45" s="99"/>
      <c r="F45" s="99"/>
      <c r="G45" s="99"/>
      <c r="H45" s="100"/>
      <c r="I45" s="99"/>
      <c r="J45" s="100"/>
      <c r="K45" s="100"/>
      <c r="L45" s="110"/>
      <c r="M45" s="101">
        <f aca="true" t="shared" si="7" ref="M45:M68">C45+F45</f>
        <v>900100</v>
      </c>
    </row>
    <row r="46" spans="1:13" ht="60.75">
      <c r="A46" s="102"/>
      <c r="B46" s="103" t="s">
        <v>59</v>
      </c>
      <c r="C46" s="99">
        <f>C45</f>
        <v>900100</v>
      </c>
      <c r="D46" s="97"/>
      <c r="E46" s="97"/>
      <c r="F46" s="97"/>
      <c r="G46" s="97"/>
      <c r="H46" s="97"/>
      <c r="I46" s="97"/>
      <c r="J46" s="97"/>
      <c r="K46" s="97"/>
      <c r="L46" s="111"/>
      <c r="M46" s="101">
        <f t="shared" si="7"/>
        <v>900100</v>
      </c>
    </row>
    <row r="47" spans="1:13" ht="18">
      <c r="A47" s="95" t="s">
        <v>42</v>
      </c>
      <c r="B47" s="96" t="s">
        <v>52</v>
      </c>
      <c r="C47" s="99">
        <v>10000100</v>
      </c>
      <c r="D47" s="99"/>
      <c r="E47" s="99"/>
      <c r="F47" s="99"/>
      <c r="G47" s="99"/>
      <c r="H47" s="100"/>
      <c r="I47" s="99"/>
      <c r="J47" s="100"/>
      <c r="K47" s="100"/>
      <c r="L47" s="110"/>
      <c r="M47" s="101">
        <f t="shared" si="7"/>
        <v>10000100</v>
      </c>
    </row>
    <row r="48" spans="1:13" ht="60.75">
      <c r="A48" s="102"/>
      <c r="B48" s="103" t="s">
        <v>59</v>
      </c>
      <c r="C48" s="99">
        <f>C47</f>
        <v>10000100</v>
      </c>
      <c r="D48" s="97"/>
      <c r="E48" s="97"/>
      <c r="F48" s="97"/>
      <c r="G48" s="97"/>
      <c r="H48" s="97"/>
      <c r="I48" s="97"/>
      <c r="J48" s="97"/>
      <c r="K48" s="97"/>
      <c r="L48" s="111"/>
      <c r="M48" s="101">
        <f t="shared" si="7"/>
        <v>10000100</v>
      </c>
    </row>
    <row r="49" spans="1:13" ht="18">
      <c r="A49" s="95" t="s">
        <v>24</v>
      </c>
      <c r="B49" s="112" t="s">
        <v>74</v>
      </c>
      <c r="C49" s="99">
        <f>29000050-23860</f>
        <v>28976190</v>
      </c>
      <c r="D49" s="99"/>
      <c r="E49" s="99"/>
      <c r="F49" s="99"/>
      <c r="G49" s="99"/>
      <c r="H49" s="100"/>
      <c r="I49" s="99"/>
      <c r="J49" s="100"/>
      <c r="K49" s="100"/>
      <c r="L49" s="110"/>
      <c r="M49" s="101">
        <f t="shared" si="7"/>
        <v>28976190</v>
      </c>
    </row>
    <row r="50" spans="1:13" ht="60.75">
      <c r="A50" s="102"/>
      <c r="B50" s="103" t="s">
        <v>59</v>
      </c>
      <c r="C50" s="99">
        <f>C49</f>
        <v>28976190</v>
      </c>
      <c r="D50" s="97"/>
      <c r="E50" s="97"/>
      <c r="F50" s="97"/>
      <c r="G50" s="97"/>
      <c r="H50" s="97"/>
      <c r="I50" s="97"/>
      <c r="J50" s="97"/>
      <c r="K50" s="97"/>
      <c r="L50" s="111"/>
      <c r="M50" s="101">
        <f t="shared" si="7"/>
        <v>28976190</v>
      </c>
    </row>
    <row r="51" spans="1:13" ht="18">
      <c r="A51" s="95" t="s">
        <v>25</v>
      </c>
      <c r="B51" s="96" t="s">
        <v>43</v>
      </c>
      <c r="C51" s="99">
        <v>7000300</v>
      </c>
      <c r="D51" s="99"/>
      <c r="E51" s="99"/>
      <c r="F51" s="99"/>
      <c r="G51" s="99"/>
      <c r="H51" s="100"/>
      <c r="I51" s="99"/>
      <c r="J51" s="100"/>
      <c r="K51" s="100"/>
      <c r="L51" s="110"/>
      <c r="M51" s="101">
        <f t="shared" si="7"/>
        <v>7000300</v>
      </c>
    </row>
    <row r="52" spans="1:13" ht="60.75">
      <c r="A52" s="102"/>
      <c r="B52" s="103" t="s">
        <v>59</v>
      </c>
      <c r="C52" s="99">
        <f>C51</f>
        <v>7000300</v>
      </c>
      <c r="D52" s="97"/>
      <c r="E52" s="97"/>
      <c r="F52" s="97"/>
      <c r="G52" s="97"/>
      <c r="H52" s="97"/>
      <c r="I52" s="97"/>
      <c r="J52" s="97"/>
      <c r="K52" s="97"/>
      <c r="L52" s="111"/>
      <c r="M52" s="101">
        <f t="shared" si="7"/>
        <v>7000300</v>
      </c>
    </row>
    <row r="53" spans="1:13" ht="18">
      <c r="A53" s="95">
        <v>90306</v>
      </c>
      <c r="B53" s="96" t="s">
        <v>6</v>
      </c>
      <c r="C53" s="99">
        <v>8000500</v>
      </c>
      <c r="D53" s="99"/>
      <c r="E53" s="99"/>
      <c r="F53" s="99"/>
      <c r="G53" s="99"/>
      <c r="H53" s="100"/>
      <c r="I53" s="99"/>
      <c r="J53" s="100"/>
      <c r="K53" s="100"/>
      <c r="L53" s="110"/>
      <c r="M53" s="101">
        <f t="shared" si="7"/>
        <v>8000500</v>
      </c>
    </row>
    <row r="54" spans="1:13" ht="60.75">
      <c r="A54" s="102"/>
      <c r="B54" s="103" t="s">
        <v>59</v>
      </c>
      <c r="C54" s="99">
        <f>C53</f>
        <v>8000500</v>
      </c>
      <c r="D54" s="97"/>
      <c r="E54" s="97"/>
      <c r="F54" s="97"/>
      <c r="G54" s="97"/>
      <c r="H54" s="97"/>
      <c r="I54" s="97"/>
      <c r="J54" s="97"/>
      <c r="K54" s="97"/>
      <c r="L54" s="111"/>
      <c r="M54" s="101">
        <f t="shared" si="7"/>
        <v>8000500</v>
      </c>
    </row>
    <row r="55" spans="1:13" ht="18">
      <c r="A55" s="95">
        <v>90307</v>
      </c>
      <c r="B55" s="96" t="s">
        <v>8</v>
      </c>
      <c r="C55" s="99">
        <v>799400</v>
      </c>
      <c r="D55" s="99"/>
      <c r="E55" s="99"/>
      <c r="F55" s="99"/>
      <c r="G55" s="99"/>
      <c r="H55" s="100"/>
      <c r="I55" s="99"/>
      <c r="J55" s="100"/>
      <c r="K55" s="100"/>
      <c r="L55" s="110"/>
      <c r="M55" s="101">
        <f t="shared" si="7"/>
        <v>799400</v>
      </c>
    </row>
    <row r="56" spans="1:13" ht="60.75">
      <c r="A56" s="102"/>
      <c r="B56" s="103" t="s">
        <v>59</v>
      </c>
      <c r="C56" s="99">
        <f>C55</f>
        <v>799400</v>
      </c>
      <c r="D56" s="97"/>
      <c r="E56" s="97"/>
      <c r="F56" s="97"/>
      <c r="G56" s="97"/>
      <c r="H56" s="97"/>
      <c r="I56" s="97"/>
      <c r="J56" s="97"/>
      <c r="K56" s="97"/>
      <c r="L56" s="111"/>
      <c r="M56" s="113">
        <f t="shared" si="7"/>
        <v>799400</v>
      </c>
    </row>
    <row r="57" spans="1:13" ht="18">
      <c r="A57" s="95" t="s">
        <v>44</v>
      </c>
      <c r="B57" s="112" t="s">
        <v>36</v>
      </c>
      <c r="C57" s="99">
        <f>50000+23860</f>
        <v>73860</v>
      </c>
      <c r="D57" s="99"/>
      <c r="E57" s="99"/>
      <c r="F57" s="99"/>
      <c r="G57" s="99"/>
      <c r="H57" s="100"/>
      <c r="I57" s="99"/>
      <c r="J57" s="100"/>
      <c r="K57" s="100"/>
      <c r="L57" s="110"/>
      <c r="M57" s="113">
        <f t="shared" si="7"/>
        <v>73860</v>
      </c>
    </row>
    <row r="58" spans="1:13" ht="60.75">
      <c r="A58" s="102"/>
      <c r="B58" s="103" t="s">
        <v>59</v>
      </c>
      <c r="C58" s="99">
        <f>C57</f>
        <v>73860</v>
      </c>
      <c r="D58" s="97"/>
      <c r="E58" s="97"/>
      <c r="F58" s="97"/>
      <c r="G58" s="97"/>
      <c r="H58" s="97"/>
      <c r="I58" s="97"/>
      <c r="J58" s="97"/>
      <c r="K58" s="97"/>
      <c r="L58" s="111"/>
      <c r="M58" s="113">
        <f t="shared" si="7"/>
        <v>73860</v>
      </c>
    </row>
    <row r="59" spans="1:13" ht="18">
      <c r="A59" s="95" t="s">
        <v>26</v>
      </c>
      <c r="B59" s="96" t="s">
        <v>34</v>
      </c>
      <c r="C59" s="99">
        <v>571150</v>
      </c>
      <c r="D59" s="99"/>
      <c r="E59" s="99"/>
      <c r="F59" s="99"/>
      <c r="G59" s="99"/>
      <c r="H59" s="100"/>
      <c r="I59" s="99"/>
      <c r="J59" s="100"/>
      <c r="K59" s="100"/>
      <c r="L59" s="110"/>
      <c r="M59" s="101">
        <f t="shared" si="7"/>
        <v>571150</v>
      </c>
    </row>
    <row r="60" spans="1:13" ht="60.75">
      <c r="A60" s="102"/>
      <c r="B60" s="103" t="s">
        <v>59</v>
      </c>
      <c r="C60" s="99">
        <f>C59</f>
        <v>571150</v>
      </c>
      <c r="D60" s="97"/>
      <c r="E60" s="97"/>
      <c r="F60" s="97"/>
      <c r="G60" s="97"/>
      <c r="H60" s="97"/>
      <c r="I60" s="97"/>
      <c r="J60" s="97"/>
      <c r="K60" s="97"/>
      <c r="L60" s="111"/>
      <c r="M60" s="113">
        <f t="shared" si="7"/>
        <v>571150</v>
      </c>
    </row>
    <row r="61" spans="1:13" ht="18">
      <c r="A61" s="95" t="s">
        <v>17</v>
      </c>
      <c r="B61" s="96" t="s">
        <v>41</v>
      </c>
      <c r="C61" s="105">
        <f>23525+493</f>
        <v>24018</v>
      </c>
      <c r="D61" s="97"/>
      <c r="E61" s="97"/>
      <c r="F61" s="97"/>
      <c r="G61" s="97"/>
      <c r="H61" s="97"/>
      <c r="I61" s="97"/>
      <c r="J61" s="97"/>
      <c r="K61" s="97"/>
      <c r="L61" s="111"/>
      <c r="M61" s="113">
        <f t="shared" si="7"/>
        <v>24018</v>
      </c>
    </row>
    <row r="62" spans="1:13" ht="30">
      <c r="A62" s="114" t="s">
        <v>27</v>
      </c>
      <c r="B62" s="115" t="s">
        <v>75</v>
      </c>
      <c r="C62" s="99">
        <f>6314300+76700</f>
        <v>6391000</v>
      </c>
      <c r="D62" s="97">
        <f>4308000+56275</f>
        <v>4364275</v>
      </c>
      <c r="E62" s="97">
        <f>160969+33800+12400</f>
        <v>207169</v>
      </c>
      <c r="F62" s="42">
        <f>G62+J62</f>
        <v>497870</v>
      </c>
      <c r="G62" s="116">
        <v>368400</v>
      </c>
      <c r="H62" s="116">
        <v>227052</v>
      </c>
      <c r="I62" s="116">
        <f>17196+3750</f>
        <v>20946</v>
      </c>
      <c r="J62" s="97">
        <f>K62</f>
        <v>129470</v>
      </c>
      <c r="K62" s="97">
        <f>L62</f>
        <v>129470</v>
      </c>
      <c r="L62" s="111">
        <v>129470</v>
      </c>
      <c r="M62" s="101">
        <f t="shared" si="7"/>
        <v>6888870</v>
      </c>
    </row>
    <row r="63" spans="1:13" ht="42.75" customHeight="1" thickBot="1">
      <c r="A63" s="117" t="s">
        <v>73</v>
      </c>
      <c r="B63" s="118" t="s">
        <v>76</v>
      </c>
      <c r="C63" s="119">
        <v>333700</v>
      </c>
      <c r="D63" s="120"/>
      <c r="E63" s="120"/>
      <c r="F63" s="88"/>
      <c r="G63" s="121"/>
      <c r="H63" s="121"/>
      <c r="I63" s="121"/>
      <c r="J63" s="120"/>
      <c r="K63" s="120"/>
      <c r="L63" s="122"/>
      <c r="M63" s="123">
        <f t="shared" si="7"/>
        <v>333700</v>
      </c>
    </row>
    <row r="64" spans="1:16" ht="42.75" customHeight="1" thickBot="1">
      <c r="A64" s="200" t="s">
        <v>90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19"/>
      <c r="O64" s="19"/>
      <c r="P64" s="19"/>
    </row>
    <row r="65" spans="1:13" ht="15.75" customHeight="1" thickBot="1">
      <c r="A65" s="124">
        <v>1</v>
      </c>
      <c r="B65" s="125">
        <v>2</v>
      </c>
      <c r="C65" s="124">
        <v>3</v>
      </c>
      <c r="D65" s="124">
        <v>4</v>
      </c>
      <c r="E65" s="126">
        <v>5</v>
      </c>
      <c r="F65" s="124">
        <v>6</v>
      </c>
      <c r="G65" s="124">
        <v>7</v>
      </c>
      <c r="H65" s="127">
        <v>8</v>
      </c>
      <c r="I65" s="128">
        <v>9</v>
      </c>
      <c r="J65" s="124">
        <v>10</v>
      </c>
      <c r="K65" s="129">
        <v>11</v>
      </c>
      <c r="L65" s="129">
        <v>12</v>
      </c>
      <c r="M65" s="124">
        <v>13</v>
      </c>
    </row>
    <row r="66" spans="1:13" ht="27.75" customHeight="1">
      <c r="A66" s="130" t="s">
        <v>77</v>
      </c>
      <c r="B66" s="131" t="s">
        <v>78</v>
      </c>
      <c r="C66" s="132">
        <f>1270000+10000-42200</f>
        <v>1237800</v>
      </c>
      <c r="D66" s="133">
        <f>823749+7337</f>
        <v>831086</v>
      </c>
      <c r="E66" s="133">
        <f>61913+12300</f>
        <v>74213</v>
      </c>
      <c r="F66" s="72">
        <f>G66+J66</f>
        <v>317950</v>
      </c>
      <c r="G66" s="72"/>
      <c r="H66" s="73"/>
      <c r="I66" s="72"/>
      <c r="J66" s="72">
        <f>K66</f>
        <v>317950</v>
      </c>
      <c r="K66" s="72">
        <f>L66</f>
        <v>317950</v>
      </c>
      <c r="L66" s="134">
        <f>377100-59150</f>
        <v>317950</v>
      </c>
      <c r="M66" s="135">
        <f t="shared" si="7"/>
        <v>1555750</v>
      </c>
    </row>
    <row r="67" spans="1:13" ht="30.75">
      <c r="A67" s="95" t="s">
        <v>28</v>
      </c>
      <c r="B67" s="96" t="s">
        <v>13</v>
      </c>
      <c r="C67" s="105">
        <v>12012000</v>
      </c>
      <c r="D67" s="99"/>
      <c r="E67" s="99"/>
      <c r="F67" s="42"/>
      <c r="G67" s="98"/>
      <c r="H67" s="100"/>
      <c r="I67" s="99"/>
      <c r="J67" s="100"/>
      <c r="K67" s="100"/>
      <c r="L67" s="110"/>
      <c r="M67" s="101">
        <f t="shared" si="7"/>
        <v>12012000</v>
      </c>
    </row>
    <row r="68" spans="1:13" ht="60.75">
      <c r="A68" s="102"/>
      <c r="B68" s="103" t="s">
        <v>59</v>
      </c>
      <c r="C68" s="99">
        <f>C67</f>
        <v>12012000</v>
      </c>
      <c r="D68" s="97"/>
      <c r="E68" s="97"/>
      <c r="F68" s="42"/>
      <c r="G68" s="97"/>
      <c r="H68" s="97"/>
      <c r="I68" s="136"/>
      <c r="J68" s="97"/>
      <c r="K68" s="97"/>
      <c r="L68" s="111"/>
      <c r="M68" s="113">
        <f t="shared" si="7"/>
        <v>12012000</v>
      </c>
    </row>
    <row r="69" spans="1:13" ht="90.75">
      <c r="A69" s="95" t="s">
        <v>45</v>
      </c>
      <c r="B69" s="137" t="s">
        <v>46</v>
      </c>
      <c r="C69" s="138">
        <v>0</v>
      </c>
      <c r="D69" s="97"/>
      <c r="E69" s="97"/>
      <c r="F69" s="42">
        <v>10123</v>
      </c>
      <c r="G69" s="97">
        <f>F69</f>
        <v>10123</v>
      </c>
      <c r="H69" s="97"/>
      <c r="I69" s="136"/>
      <c r="J69" s="97"/>
      <c r="K69" s="97"/>
      <c r="L69" s="111"/>
      <c r="M69" s="113">
        <f>F69</f>
        <v>10123</v>
      </c>
    </row>
    <row r="70" spans="1:13" ht="75.75" customHeight="1" thickBot="1">
      <c r="A70" s="139"/>
      <c r="B70" s="86" t="s">
        <v>60</v>
      </c>
      <c r="C70" s="140">
        <v>0</v>
      </c>
      <c r="D70" s="120"/>
      <c r="E70" s="120"/>
      <c r="F70" s="88">
        <f>F69</f>
        <v>10123</v>
      </c>
      <c r="G70" s="120">
        <f>F70</f>
        <v>10123</v>
      </c>
      <c r="H70" s="120"/>
      <c r="I70" s="141"/>
      <c r="J70" s="120"/>
      <c r="K70" s="120"/>
      <c r="L70" s="122"/>
      <c r="M70" s="142">
        <f>F70</f>
        <v>10123</v>
      </c>
    </row>
    <row r="71" spans="1:13" ht="19.5" thickBot="1">
      <c r="A71" s="197" t="s">
        <v>49</v>
      </c>
      <c r="B71" s="198"/>
      <c r="C71" s="143">
        <f>C17+C26+C28+C32</f>
        <v>92639587</v>
      </c>
      <c r="D71" s="143">
        <f aca="true" t="shared" si="8" ref="D71:M71">D17+D26+D28+D32</f>
        <v>13836967</v>
      </c>
      <c r="E71" s="143">
        <f t="shared" si="8"/>
        <v>2530995</v>
      </c>
      <c r="F71" s="143">
        <f t="shared" si="8"/>
        <v>2757815</v>
      </c>
      <c r="G71" s="143">
        <f t="shared" si="8"/>
        <v>847058</v>
      </c>
      <c r="H71" s="143">
        <f t="shared" si="8"/>
        <v>449793</v>
      </c>
      <c r="I71" s="143">
        <f t="shared" si="8"/>
        <v>104081</v>
      </c>
      <c r="J71" s="143">
        <f t="shared" si="8"/>
        <v>1910757</v>
      </c>
      <c r="K71" s="143">
        <f t="shared" si="8"/>
        <v>1850143</v>
      </c>
      <c r="L71" s="143">
        <f t="shared" si="8"/>
        <v>1850143</v>
      </c>
      <c r="M71" s="144">
        <f t="shared" si="8"/>
        <v>95397402</v>
      </c>
    </row>
    <row r="72" spans="1:13" ht="21" customHeight="1" thickBot="1">
      <c r="A72" s="195" t="s">
        <v>82</v>
      </c>
      <c r="B72" s="196"/>
      <c r="C72" s="145">
        <f>C31+C34</f>
        <v>70151572</v>
      </c>
      <c r="D72" s="146">
        <f>D31+D35+D36+D40+D42+D70</f>
        <v>754610</v>
      </c>
      <c r="E72" s="146">
        <f aca="true" t="shared" si="9" ref="E72:L72">E31+E35+E36+E40+E42+E70</f>
        <v>191400</v>
      </c>
      <c r="F72" s="146">
        <f t="shared" si="9"/>
        <v>60123</v>
      </c>
      <c r="G72" s="146">
        <f t="shared" si="9"/>
        <v>10123</v>
      </c>
      <c r="H72" s="146">
        <f t="shared" si="9"/>
        <v>0</v>
      </c>
      <c r="I72" s="146">
        <f t="shared" si="9"/>
        <v>0</v>
      </c>
      <c r="J72" s="146">
        <f t="shared" si="9"/>
        <v>50000</v>
      </c>
      <c r="K72" s="146">
        <f t="shared" si="9"/>
        <v>50000</v>
      </c>
      <c r="L72" s="146">
        <f t="shared" si="9"/>
        <v>50000</v>
      </c>
      <c r="M72" s="147">
        <f>M31+M35+M36+M37+M42</f>
        <v>70211695</v>
      </c>
    </row>
    <row r="73" spans="2:13" ht="21.75" customHeight="1">
      <c r="B73" s="4" t="s">
        <v>37</v>
      </c>
      <c r="C73" s="32">
        <v>92650587</v>
      </c>
      <c r="D73" s="5"/>
      <c r="E73" s="33">
        <v>2397945</v>
      </c>
      <c r="F73" s="5">
        <v>1105766</v>
      </c>
      <c r="G73" s="6"/>
      <c r="H73" s="7"/>
      <c r="I73" s="7"/>
      <c r="J73" s="8"/>
      <c r="K73" s="8"/>
      <c r="L73" s="8"/>
      <c r="M73" s="13"/>
    </row>
    <row r="74" spans="2:12" ht="26.25">
      <c r="B74" s="18" t="s">
        <v>84</v>
      </c>
      <c r="C74" s="18"/>
      <c r="D74" s="18"/>
      <c r="E74" s="18"/>
      <c r="F74" s="18">
        <v>2856965</v>
      </c>
      <c r="G74" s="18"/>
      <c r="H74" s="18"/>
      <c r="I74" s="18"/>
      <c r="J74" s="8"/>
      <c r="K74" s="199" t="s">
        <v>85</v>
      </c>
      <c r="L74" s="199"/>
    </row>
    <row r="75" spans="1:18" ht="36" customHeight="1">
      <c r="A75" s="192" t="s">
        <v>102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8"/>
      <c r="O75" s="8"/>
      <c r="P75" s="8"/>
      <c r="Q75" s="8"/>
      <c r="R75" s="8"/>
    </row>
    <row r="76" spans="10:18" ht="12.75">
      <c r="J76" s="13"/>
      <c r="K76" s="9"/>
      <c r="L76" s="9"/>
      <c r="M76" s="9"/>
      <c r="N76" s="8"/>
      <c r="O76" s="8"/>
      <c r="P76" s="8"/>
      <c r="Q76" s="8"/>
      <c r="R76" s="8"/>
    </row>
    <row r="77" spans="1:16" ht="26.25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8"/>
      <c r="O77" s="8"/>
      <c r="P77" s="8"/>
    </row>
    <row r="78" spans="2:16" ht="12.75">
      <c r="B78" s="8"/>
      <c r="C78" s="8">
        <f>M74</f>
        <v>0</v>
      </c>
      <c r="D78" s="8"/>
      <c r="E78" s="8"/>
      <c r="F78" s="31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ht="12.75">
      <c r="C79" s="10"/>
    </row>
  </sheetData>
  <mergeCells count="46">
    <mergeCell ref="A77:M77"/>
    <mergeCell ref="A38:M38"/>
    <mergeCell ref="A72:B72"/>
    <mergeCell ref="A71:B71"/>
    <mergeCell ref="K74:L74"/>
    <mergeCell ref="A75:M75"/>
    <mergeCell ref="A64:M64"/>
    <mergeCell ref="H11:I11"/>
    <mergeCell ref="E12:E15"/>
    <mergeCell ref="I12:I15"/>
    <mergeCell ref="B11:B15"/>
    <mergeCell ref="C11:C15"/>
    <mergeCell ref="D12:D15"/>
    <mergeCell ref="D11:E11"/>
    <mergeCell ref="A11:A15"/>
    <mergeCell ref="B32:B33"/>
    <mergeCell ref="A32:A33"/>
    <mergeCell ref="C32:C33"/>
    <mergeCell ref="D32:D33"/>
    <mergeCell ref="E32:E33"/>
    <mergeCell ref="A6:M6"/>
    <mergeCell ref="A7:M7"/>
    <mergeCell ref="C9:E10"/>
    <mergeCell ref="B9:B10"/>
    <mergeCell ref="A9:A10"/>
    <mergeCell ref="F32:F33"/>
    <mergeCell ref="G32:G33"/>
    <mergeCell ref="M32:M33"/>
    <mergeCell ref="H32:H33"/>
    <mergeCell ref="I32:I33"/>
    <mergeCell ref="J32:J33"/>
    <mergeCell ref="K32:K33"/>
    <mergeCell ref="L32:L33"/>
    <mergeCell ref="M9:M15"/>
    <mergeCell ref="K12:K15"/>
    <mergeCell ref="K11:L11"/>
    <mergeCell ref="L12:L15"/>
    <mergeCell ref="F9:L10"/>
    <mergeCell ref="F11:F15"/>
    <mergeCell ref="G11:G15"/>
    <mergeCell ref="H12:H15"/>
    <mergeCell ref="J11:J15"/>
    <mergeCell ref="K4:M4"/>
    <mergeCell ref="K1:M1"/>
    <mergeCell ref="K2:M2"/>
    <mergeCell ref="K3:M3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2011-11-28T08:35:03Z</cp:lastPrinted>
  <dcterms:created xsi:type="dcterms:W3CDTF">1996-10-08T23:32:33Z</dcterms:created>
  <dcterms:modified xsi:type="dcterms:W3CDTF">2011-11-29T14:28:11Z</dcterms:modified>
  <cp:category/>
  <cp:version/>
  <cp:contentType/>
  <cp:contentStatus/>
</cp:coreProperties>
</file>