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И\рішення, розпорядження\2021\05 травень\Проєкти\Зміни\На сайт\"/>
    </mc:Choice>
  </mc:AlternateContent>
  <bookViews>
    <workbookView xWindow="0" yWindow="0" windowWidth="20490" windowHeight="7665"/>
  </bookViews>
  <sheets>
    <sheet name="Table 1" sheetId="1" r:id="rId1"/>
  </sheets>
  <calcPr calcId="162913"/>
</workbook>
</file>

<file path=xl/calcChain.xml><?xml version="1.0" encoding="utf-8"?>
<calcChain xmlns="http://schemas.openxmlformats.org/spreadsheetml/2006/main">
  <c r="F40" i="1" l="1"/>
  <c r="H39" i="1"/>
  <c r="F39" i="1"/>
  <c r="E39" i="1"/>
  <c r="P34" i="1" l="1"/>
  <c r="F34" i="1"/>
  <c r="F15" i="1"/>
  <c r="G16" i="1" l="1"/>
  <c r="H16" i="1"/>
  <c r="I16" i="1"/>
  <c r="K16" i="1"/>
  <c r="L16" i="1"/>
  <c r="M16" i="1"/>
  <c r="N16" i="1"/>
  <c r="O16" i="1"/>
  <c r="F16" i="1"/>
  <c r="J22" i="1"/>
  <c r="J21" i="1"/>
  <c r="E22" i="1"/>
  <c r="P22" i="1" s="1"/>
  <c r="E21" i="1"/>
  <c r="P21" i="1" l="1"/>
  <c r="E16" i="1"/>
  <c r="F47" i="1" l="1"/>
  <c r="F38" i="1"/>
  <c r="L38" i="1" l="1"/>
  <c r="K48" i="1" l="1"/>
  <c r="K49" i="1"/>
  <c r="K47" i="1"/>
  <c r="J47" i="1" s="1"/>
  <c r="P47" i="1" s="1"/>
  <c r="L46" i="1"/>
  <c r="M46" i="1"/>
  <c r="N46" i="1"/>
  <c r="O46" i="1"/>
  <c r="G46" i="1"/>
  <c r="H46" i="1"/>
  <c r="I46" i="1"/>
  <c r="F46" i="1"/>
  <c r="J49" i="1"/>
  <c r="E48" i="1"/>
  <c r="E49" i="1"/>
  <c r="E47" i="1"/>
  <c r="F43" i="1"/>
  <c r="G37" i="1"/>
  <c r="H37" i="1"/>
  <c r="I37" i="1"/>
  <c r="F37" i="1"/>
  <c r="P49" i="1" l="1"/>
  <c r="E37" i="1"/>
  <c r="K46" i="1"/>
  <c r="J46" i="1" s="1"/>
  <c r="J48" i="1"/>
  <c r="P48" i="1" s="1"/>
  <c r="E46" i="1"/>
  <c r="P61" i="1"/>
  <c r="P60" i="1" s="1"/>
  <c r="E60" i="1"/>
  <c r="J60" i="1"/>
  <c r="P46" i="1" l="1"/>
  <c r="K43" i="1"/>
  <c r="J43" i="1" s="1"/>
  <c r="J42" i="1" s="1"/>
  <c r="E43" i="1"/>
  <c r="P43" i="1" s="1"/>
  <c r="O42" i="1"/>
  <c r="N42" i="1"/>
  <c r="M42" i="1"/>
  <c r="L42" i="1"/>
  <c r="K42" i="1"/>
  <c r="I42" i="1"/>
  <c r="H42" i="1"/>
  <c r="G42" i="1"/>
  <c r="F42" i="1"/>
  <c r="F36" i="1" s="1"/>
  <c r="E42" i="1" l="1"/>
  <c r="P42" i="1" s="1"/>
  <c r="L14" i="1"/>
  <c r="M14" i="1"/>
  <c r="N14" i="1"/>
  <c r="G14" i="1"/>
  <c r="H14" i="1"/>
  <c r="I14" i="1"/>
  <c r="F14" i="1"/>
  <c r="E14" i="1" l="1"/>
  <c r="E15" i="1" l="1"/>
  <c r="O15" i="1" l="1"/>
  <c r="O14" i="1" s="1"/>
  <c r="L33" i="1" l="1"/>
  <c r="M33" i="1"/>
  <c r="N33" i="1"/>
  <c r="O33" i="1"/>
  <c r="K34" i="1"/>
  <c r="J34" i="1" s="1"/>
  <c r="J33" i="1" s="1"/>
  <c r="K15" i="1"/>
  <c r="K14" i="1" s="1"/>
  <c r="J14" i="1" s="1"/>
  <c r="P14" i="1" s="1"/>
  <c r="K25" i="1"/>
  <c r="J26" i="1"/>
  <c r="G33" i="1"/>
  <c r="H33" i="1"/>
  <c r="I33" i="1"/>
  <c r="F33" i="1"/>
  <c r="E26" i="1"/>
  <c r="E34" i="1"/>
  <c r="F25" i="1"/>
  <c r="E33" i="1" l="1"/>
  <c r="P33" i="1" s="1"/>
  <c r="K33" i="1"/>
  <c r="O56" i="1" l="1"/>
  <c r="N56" i="1"/>
  <c r="M56" i="1"/>
  <c r="L56" i="1"/>
  <c r="G56" i="1"/>
  <c r="H56" i="1"/>
  <c r="I56" i="1"/>
  <c r="F56" i="1"/>
  <c r="E57" i="1"/>
  <c r="K39" i="1"/>
  <c r="J39" i="1" s="1"/>
  <c r="J15" i="1"/>
  <c r="E56" i="1" l="1"/>
  <c r="L45" i="1"/>
  <c r="K57" i="1"/>
  <c r="J57" i="1" s="1"/>
  <c r="P57" i="1" s="1"/>
  <c r="O59" i="1"/>
  <c r="O58" i="1" s="1"/>
  <c r="N59" i="1"/>
  <c r="N58" i="1" s="1"/>
  <c r="M59" i="1"/>
  <c r="M58" i="1" s="1"/>
  <c r="L59" i="1"/>
  <c r="L58" i="1" s="1"/>
  <c r="K59" i="1"/>
  <c r="K58" i="1" s="1"/>
  <c r="I59" i="1"/>
  <c r="I58" i="1" s="1"/>
  <c r="H59" i="1"/>
  <c r="H58" i="1" s="1"/>
  <c r="G59" i="1"/>
  <c r="G58" i="1" s="1"/>
  <c r="F59" i="1"/>
  <c r="F58" i="1" s="1"/>
  <c r="J59" i="1"/>
  <c r="J58" i="1" s="1"/>
  <c r="E59" i="1"/>
  <c r="E45" i="1" l="1"/>
  <c r="K56" i="1"/>
  <c r="J56" i="1" s="1"/>
  <c r="P56" i="1" s="1"/>
  <c r="P59" i="1"/>
  <c r="E58" i="1"/>
  <c r="P58" i="1" s="1"/>
  <c r="L37" i="1" l="1"/>
  <c r="L36" i="1" s="1"/>
  <c r="M37" i="1"/>
  <c r="M36" i="1" s="1"/>
  <c r="N37" i="1"/>
  <c r="N36" i="1" s="1"/>
  <c r="O37" i="1"/>
  <c r="O36" i="1" s="1"/>
  <c r="G36" i="1"/>
  <c r="H36" i="1"/>
  <c r="M45" i="1"/>
  <c r="N45" i="1"/>
  <c r="O45" i="1"/>
  <c r="G45" i="1"/>
  <c r="H45" i="1"/>
  <c r="I45" i="1"/>
  <c r="F23" i="1"/>
  <c r="F13" i="1" s="1"/>
  <c r="F12" i="1" s="1"/>
  <c r="I36" i="1" l="1"/>
  <c r="E36" i="1" s="1"/>
  <c r="F45" i="1"/>
  <c r="J40" i="1"/>
  <c r="E40" i="1" l="1"/>
  <c r="P40" i="1" s="1"/>
  <c r="K38" i="1"/>
  <c r="J38" i="1" s="1"/>
  <c r="J41" i="1"/>
  <c r="K37" i="1" l="1"/>
  <c r="K36" i="1" s="1"/>
  <c r="J36" i="1" s="1"/>
  <c r="P36" i="1" s="1"/>
  <c r="J37" i="1" l="1"/>
  <c r="G35" i="1" l="1"/>
  <c r="H35" i="1"/>
  <c r="K45" i="1" l="1"/>
  <c r="I35" i="1"/>
  <c r="J35" i="1"/>
  <c r="J24" i="1"/>
  <c r="J18" i="1"/>
  <c r="J19" i="1"/>
  <c r="J20" i="1"/>
  <c r="J17" i="1"/>
  <c r="E38" i="1"/>
  <c r="F44" i="1"/>
  <c r="L44" i="1"/>
  <c r="I23" i="1"/>
  <c r="I25" i="1"/>
  <c r="E25" i="1" s="1"/>
  <c r="O23" i="1"/>
  <c r="K23" i="1" s="1"/>
  <c r="L23" i="1"/>
  <c r="L25" i="1"/>
  <c r="J25" i="1" s="1"/>
  <c r="G23" i="1"/>
  <c r="G25" i="1"/>
  <c r="G44" i="1"/>
  <c r="H23" i="1"/>
  <c r="H25" i="1"/>
  <c r="H44" i="1"/>
  <c r="I44" i="1"/>
  <c r="M35" i="1"/>
  <c r="M23" i="1"/>
  <c r="M25" i="1"/>
  <c r="M44" i="1"/>
  <c r="N35" i="1"/>
  <c r="N23" i="1"/>
  <c r="N25" i="1"/>
  <c r="N44" i="1"/>
  <c r="O35" i="1"/>
  <c r="O25" i="1"/>
  <c r="E41" i="1"/>
  <c r="E24" i="1"/>
  <c r="E17" i="1"/>
  <c r="E18" i="1"/>
  <c r="E19" i="1"/>
  <c r="E20" i="1"/>
  <c r="P15" i="1"/>
  <c r="J16" i="1" l="1"/>
  <c r="P16" i="1" s="1"/>
  <c r="H13" i="1"/>
  <c r="H12" i="1" s="1"/>
  <c r="H62" i="1" s="1"/>
  <c r="O13" i="1"/>
  <c r="O12" i="1" s="1"/>
  <c r="N13" i="1"/>
  <c r="N12" i="1" s="1"/>
  <c r="N62" i="1" s="1"/>
  <c r="M13" i="1"/>
  <c r="M12" i="1" s="1"/>
  <c r="M62" i="1" s="1"/>
  <c r="G13" i="1"/>
  <c r="G12" i="1" s="1"/>
  <c r="G62" i="1" s="1"/>
  <c r="L13" i="1"/>
  <c r="L12" i="1" s="1"/>
  <c r="K13" i="1"/>
  <c r="K12" i="1" s="1"/>
  <c r="I13" i="1"/>
  <c r="I12" i="1" s="1"/>
  <c r="E12" i="1" s="1"/>
  <c r="J45" i="1"/>
  <c r="P45" i="1" s="1"/>
  <c r="P39" i="1"/>
  <c r="L35" i="1"/>
  <c r="P38" i="1"/>
  <c r="E23" i="1"/>
  <c r="P19" i="1"/>
  <c r="P24" i="1"/>
  <c r="E44" i="1"/>
  <c r="P17" i="1"/>
  <c r="O44" i="1"/>
  <c r="P41" i="1"/>
  <c r="P26" i="1"/>
  <c r="P20" i="1"/>
  <c r="P18" i="1"/>
  <c r="J23" i="1"/>
  <c r="O62" i="1" l="1"/>
  <c r="J13" i="1"/>
  <c r="E13" i="1"/>
  <c r="I62" i="1"/>
  <c r="L62" i="1"/>
  <c r="P37" i="1"/>
  <c r="P23" i="1"/>
  <c r="P25" i="1"/>
  <c r="K44" i="1"/>
  <c r="J12" i="1"/>
  <c r="K35" i="1"/>
  <c r="P13" i="1" l="1"/>
  <c r="K62" i="1"/>
  <c r="F35" i="1"/>
  <c r="F62" i="1" s="1"/>
  <c r="P12" i="1"/>
  <c r="E35" i="1" l="1"/>
  <c r="E62" i="1" s="1"/>
  <c r="P35" i="1"/>
  <c r="J44" i="1"/>
  <c r="P44" i="1" l="1"/>
  <c r="P62" i="1" s="1"/>
  <c r="J62" i="1"/>
</calcChain>
</file>

<file path=xl/sharedStrings.xml><?xml version="1.0" encoding="utf-8"?>
<sst xmlns="http://schemas.openxmlformats.org/spreadsheetml/2006/main" count="108" uniqueCount="59">
  <si>
    <t>Код  Типової програмної класифікації видатків та кредитування місцевих бюджетів</t>
  </si>
  <si>
    <t>Код функціональ- ної класифікації видатків та кредитування бюджету</t>
  </si>
  <si>
    <t>Інші заходи у сфері соціального захисту і соціального забезпечення</t>
  </si>
  <si>
    <t>Надання реабілітаційних послуг особам з інвалідністю та дітям з інвалідністю</t>
  </si>
  <si>
    <t>Код програмної класифікації видатків та кредитування місцевого бюджету</t>
  </si>
  <si>
    <t>Загальний фонд</t>
  </si>
  <si>
    <t>Спеціальний фонд</t>
  </si>
  <si>
    <t>Разом</t>
  </si>
  <si>
    <t>усього</t>
  </si>
  <si>
    <t>з них</t>
  </si>
  <si>
    <t>у тому числі бюджет розвитку</t>
  </si>
  <si>
    <t>оплата праці</t>
  </si>
  <si>
    <t>комунальні послуги та енергоносії</t>
  </si>
  <si>
    <r>
      <rPr>
        <b/>
        <i/>
        <sz val="4.5"/>
        <rFont val="Times New Roman"/>
        <family val="1"/>
        <charset val="204"/>
      </rPr>
      <t>видатки споживання</t>
    </r>
  </si>
  <si>
    <r>
      <rPr>
        <b/>
        <i/>
        <sz val="4.5"/>
        <rFont val="Times New Roman"/>
        <family val="1"/>
        <charset val="204"/>
      </rPr>
      <t>видатки розвитку</t>
    </r>
  </si>
  <si>
    <t>Управління благоустрою та житлово-комунального господарства виконкому Саксаганської районної у місті ради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</si>
  <si>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</si>
  <si>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РАЗОМ ВИДАТКІВ БЮДЖЕТУ</t>
  </si>
  <si>
    <t>Виконавчий комітет Саксаганської районної у місті ради</t>
  </si>
  <si>
    <t>Державне управління</t>
  </si>
  <si>
    <t>Соціальний захист та соціальне забезпечення</t>
  </si>
  <si>
    <t>Заходи державної політики з питань дітей та їх соціального захисту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</si>
  <si>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</si>
  <si>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</si>
  <si>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Культура і мистецтво</t>
  </si>
  <si>
    <t>Інші заходи в галузі культури і мистецтва</t>
  </si>
  <si>
    <t>Фізична культура і спорт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</si>
  <si>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</si>
  <si>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Управління праці та соціального захисту населення виконкому Саксаганської районної у місті ради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</si>
  <si>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</si>
  <si>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до рішення районної у місті ради</t>
  </si>
  <si>
    <t>Житлово-комунальне господарство</t>
  </si>
  <si>
    <t>Організація благоустрою населених пунктів</t>
  </si>
  <si>
    <t>видатки розвитку</t>
  </si>
  <si>
    <t>Фінансовий відділ виконкому Саксаганської районної у місті ради</t>
  </si>
  <si>
    <t>Будівництво об'єктів житлово-комунального господарства</t>
  </si>
  <si>
    <t xml:space="preserve">  </t>
  </si>
  <si>
    <t>Будівництво та регіональний розвиток</t>
  </si>
  <si>
    <t>04578606000</t>
  </si>
  <si>
    <t xml:space="preserve">     (код бюджету)</t>
  </si>
  <si>
    <t>Код Програмної класифікації видатків та кредитування місцевого бюджету</t>
  </si>
  <si>
    <t>Код  Типової програмної класифікації видатків та кредитування місцевого бюджету</t>
  </si>
  <si>
    <t>Код Функціональ- ної класифікації видатків та кредитування бюджету</t>
  </si>
  <si>
    <t>Найменування головного розпорядника коштів місцевого
бюджету/відповідального виконавця, найменування бюджетної програми згідно з Типовою програмною класифікацією видатків та кредитування місцевого  бюджету</t>
  </si>
  <si>
    <t>Реалізація Національної програми інформатизації</t>
  </si>
  <si>
    <t>Зв'язок, телекомунікації та інформатика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</si>
  <si>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</si>
  <si>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</si>
  <si>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Інша діяльність</t>
  </si>
  <si>
    <t>Резервний фонд місцевого бюджету</t>
  </si>
  <si>
    <r>
      <t xml:space="preserve"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</t>
    </r>
    <r>
      <rPr>
        <sz val="8"/>
        <rFont val="Times New Roman"/>
        <family val="1"/>
        <charset val="204"/>
      </rPr>
      <t>потребують сторонньої допомоги</t>
    </r>
  </si>
  <si>
    <r>
      <rPr>
        <b/>
        <sz val="5"/>
        <rFont val="Times New Roman"/>
        <family val="1"/>
        <charset val="204"/>
      </rPr>
      <t>Найменування головного розпорядника коштів місцевого
бюджету/відповідального виконавця, найменування бюджетної програми згідно з Типовою програмною класифікацією видатків та кредитування місцевих  бюджетів</t>
    </r>
  </si>
  <si>
    <t>(грн)</t>
  </si>
  <si>
    <t>Заходи державної політики із забезпечення рівних прав та можливостей жінок та чоловіків</t>
  </si>
  <si>
    <t>Керівництво і управління у відповідній сфері у містах (місті Києві), селищах, селах, територіальних громадах</t>
  </si>
  <si>
    <t>Розподіл видатків бюджету Саксаганського району у місті Кривий Ріг на 2021 рік</t>
  </si>
  <si>
    <t>2                                                                                                                        Продовження додатка 3</t>
  </si>
  <si>
    <t>3                                                                                                                        Продовження додатка 3</t>
  </si>
  <si>
    <r>
      <t xml:space="preserve">Додаток 3                 </t>
    </r>
    <r>
      <rPr>
        <b/>
        <sz val="14"/>
        <rFont val="Times New Roman"/>
        <family val="1"/>
        <charset val="204"/>
      </rPr>
      <t xml:space="preserve"> ПРОЄКТ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</si>
</sst>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"/>
    <numFmt numFmtId="165" formatCode="0000"/>
  </numFmts>
  <fonts count="35" x14ac:knownFonts="1">
    <font>
      <sz val="10"/>
      <color rgb="FF000000"/>
      <name val="Times New Roman"/>
      <charset val="204"/>
    </font>
    <font>
      <sz val="7"/>
      <name val="Times New Roman"/>
      <family val="1"/>
      <charset val="204"/>
    </font>
    <font>
      <b/>
      <sz val="4.5"/>
      <name val="Times New Roman"/>
      <family val="1"/>
      <charset val="204"/>
    </font>
    <font>
      <b/>
      <sz val="5"/>
      <name val="Times New Roman"/>
      <family val="1"/>
      <charset val="204"/>
    </font>
    <font>
      <sz val="5.5"/>
      <name val="Times New Roman"/>
      <family val="1"/>
      <charset val="204"/>
    </font>
    <font>
      <b/>
      <sz val="6"/>
      <name val="Times New Roman"/>
      <family val="1"/>
      <charset val="204"/>
    </font>
    <font>
      <sz val="5.5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4.5"/>
      <color rgb="FF000000"/>
      <name val="Times New Roman"/>
      <family val="1"/>
      <charset val="204"/>
    </font>
    <font>
      <b/>
      <i/>
      <sz val="4.5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name val="Times New Roman"/>
      <family val="1"/>
      <charset val="204"/>
    </font>
    <font>
      <sz val="7"/>
      <color indexed="8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b/>
      <sz val="5.5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7"/>
      <color indexed="8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/>
    </xf>
    <xf numFmtId="1" fontId="6" fillId="0" borderId="2" xfId="0" applyNumberFormat="1" applyFont="1" applyFill="1" applyBorder="1" applyAlignment="1">
      <alignment horizontal="center" vertical="top" shrinkToFit="1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top"/>
    </xf>
    <xf numFmtId="4" fontId="12" fillId="2" borderId="3" xfId="0" applyNumberFormat="1" applyFont="1" applyFill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left" vertical="center" wrapText="1"/>
    </xf>
    <xf numFmtId="4" fontId="12" fillId="2" borderId="2" xfId="0" applyNumberFormat="1" applyFont="1" applyFill="1" applyBorder="1" applyAlignment="1">
      <alignment horizontal="center" vertical="center" shrinkToFit="1"/>
    </xf>
    <xf numFmtId="4" fontId="15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4" fontId="19" fillId="2" borderId="2" xfId="0" applyNumberFormat="1" applyFont="1" applyFill="1" applyBorder="1" applyAlignment="1">
      <alignment horizontal="center" vertical="center" wrapText="1"/>
    </xf>
    <xf numFmtId="4" fontId="12" fillId="2" borderId="12" xfId="0" applyNumberFormat="1" applyFont="1" applyFill="1" applyBorder="1" applyAlignment="1">
      <alignment horizontal="center" vertical="center" shrinkToFit="1"/>
    </xf>
    <xf numFmtId="4" fontId="19" fillId="2" borderId="12" xfId="0" applyNumberFormat="1" applyFont="1" applyFill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 shrinkToFit="1"/>
    </xf>
    <xf numFmtId="1" fontId="6" fillId="0" borderId="3" xfId="0" applyNumberFormat="1" applyFont="1" applyFill="1" applyBorder="1" applyAlignment="1">
      <alignment horizontal="center" vertical="top" shrinkToFit="1"/>
    </xf>
    <xf numFmtId="4" fontId="6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164" fontId="17" fillId="0" borderId="2" xfId="0" applyNumberFormat="1" applyFont="1" applyFill="1" applyBorder="1" applyAlignment="1">
      <alignment horizontal="center" vertical="center" shrinkToFit="1"/>
    </xf>
    <xf numFmtId="0" fontId="15" fillId="0" borderId="2" xfId="0" applyFont="1" applyFill="1" applyBorder="1" applyAlignment="1">
      <alignment horizontal="left" vertical="center" wrapText="1"/>
    </xf>
    <xf numFmtId="165" fontId="17" fillId="0" borderId="2" xfId="0" applyNumberFormat="1" applyFont="1" applyFill="1" applyBorder="1" applyAlignment="1">
      <alignment horizontal="center" vertical="center" shrinkToFit="1"/>
    </xf>
    <xf numFmtId="1" fontId="17" fillId="0" borderId="2" xfId="0" applyNumberFormat="1" applyFont="1" applyFill="1" applyBorder="1" applyAlignment="1">
      <alignment horizontal="center" vertical="center" shrinkToFit="1"/>
    </xf>
    <xf numFmtId="0" fontId="23" fillId="0" borderId="2" xfId="0" applyFont="1" applyFill="1" applyBorder="1" applyAlignment="1">
      <alignment horizontal="left" vertical="center" wrapText="1"/>
    </xf>
    <xf numFmtId="164" fontId="24" fillId="2" borderId="2" xfId="0" applyNumberFormat="1" applyFont="1" applyFill="1" applyBorder="1" applyAlignment="1">
      <alignment horizontal="center" vertical="center" shrinkToFit="1"/>
    </xf>
    <xf numFmtId="0" fontId="25" fillId="2" borderId="2" xfId="0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center" vertical="center" shrinkToFit="1"/>
    </xf>
    <xf numFmtId="1" fontId="17" fillId="0" borderId="1" xfId="0" applyNumberFormat="1" applyFont="1" applyFill="1" applyBorder="1" applyAlignment="1">
      <alignment horizontal="center" vertical="center" shrinkToFit="1"/>
    </xf>
    <xf numFmtId="1" fontId="24" fillId="2" borderId="3" xfId="0" applyNumberFormat="1" applyFont="1" applyFill="1" applyBorder="1" applyAlignment="1">
      <alignment horizontal="center" vertical="center" shrinkToFit="1"/>
    </xf>
    <xf numFmtId="0" fontId="25" fillId="2" borderId="3" xfId="0" applyFont="1" applyFill="1" applyBorder="1" applyAlignment="1">
      <alignment horizontal="left" vertical="center" wrapText="1"/>
    </xf>
    <xf numFmtId="1" fontId="24" fillId="2" borderId="2" xfId="0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left" vertical="center" wrapText="1"/>
    </xf>
    <xf numFmtId="1" fontId="17" fillId="0" borderId="3" xfId="0" applyNumberFormat="1" applyFont="1" applyFill="1" applyBorder="1" applyAlignment="1">
      <alignment horizontal="center" vertical="center" shrinkToFit="1"/>
    </xf>
    <xf numFmtId="165" fontId="17" fillId="0" borderId="3" xfId="0" applyNumberFormat="1" applyFont="1" applyFill="1" applyBorder="1" applyAlignment="1">
      <alignment horizontal="center" vertical="center" shrinkToFit="1"/>
    </xf>
    <xf numFmtId="1" fontId="24" fillId="2" borderId="4" xfId="0" applyNumberFormat="1" applyFont="1" applyFill="1" applyBorder="1" applyAlignment="1">
      <alignment horizontal="center" vertical="center" shrinkToFit="1"/>
    </xf>
    <xf numFmtId="1" fontId="17" fillId="2" borderId="12" xfId="0" applyNumberFormat="1" applyFont="1" applyFill="1" applyBorder="1" applyAlignment="1">
      <alignment horizontal="center" vertical="center" shrinkToFit="1"/>
    </xf>
    <xf numFmtId="165" fontId="17" fillId="2" borderId="12" xfId="0" applyNumberFormat="1" applyFont="1" applyFill="1" applyBorder="1" applyAlignment="1">
      <alignment horizontal="center" vertical="center" shrinkToFit="1"/>
    </xf>
    <xf numFmtId="1" fontId="17" fillId="2" borderId="2" xfId="0" applyNumberFormat="1" applyFont="1" applyFill="1" applyBorder="1" applyAlignment="1">
      <alignment horizontal="center" vertical="center" shrinkToFit="1"/>
    </xf>
    <xf numFmtId="165" fontId="17" fillId="2" borderId="2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top"/>
    </xf>
    <xf numFmtId="0" fontId="22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 indent="2"/>
    </xf>
    <xf numFmtId="4" fontId="20" fillId="0" borderId="2" xfId="0" applyNumberFormat="1" applyFont="1" applyFill="1" applyBorder="1" applyAlignment="1">
      <alignment horizontal="center" vertical="center" shrinkToFit="1"/>
    </xf>
    <xf numFmtId="0" fontId="27" fillId="0" borderId="2" xfId="0" applyFont="1" applyFill="1" applyBorder="1" applyAlignment="1">
      <alignment horizontal="center" vertical="center" wrapText="1"/>
    </xf>
    <xf numFmtId="4" fontId="27" fillId="0" borderId="2" xfId="0" applyNumberFormat="1" applyFont="1" applyFill="1" applyBorder="1" applyAlignment="1">
      <alignment horizontal="center" vertical="center" wrapText="1"/>
    </xf>
    <xf numFmtId="4" fontId="20" fillId="0" borderId="2" xfId="0" applyNumberFormat="1" applyFont="1" applyFill="1" applyBorder="1" applyAlignment="1">
      <alignment horizontal="center" vertical="center" wrapText="1"/>
    </xf>
    <xf numFmtId="1" fontId="12" fillId="0" borderId="0" xfId="0" applyNumberFormat="1" applyFont="1" applyFill="1" applyBorder="1" applyAlignment="1">
      <alignment horizontal="center" vertical="top" shrinkToFit="1"/>
    </xf>
    <xf numFmtId="0" fontId="22" fillId="0" borderId="0" xfId="0" applyFont="1" applyFill="1" applyBorder="1" applyAlignment="1">
      <alignment horizontal="left" vertical="center" wrapText="1"/>
    </xf>
    <xf numFmtId="4" fontId="6" fillId="0" borderId="0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top" wrapText="1"/>
    </xf>
    <xf numFmtId="4" fontId="4" fillId="0" borderId="2" xfId="0" applyNumberFormat="1" applyFont="1" applyFill="1" applyBorder="1" applyAlignment="1">
      <alignment horizontal="center" vertical="center" wrapText="1"/>
    </xf>
    <xf numFmtId="4" fontId="20" fillId="0" borderId="1" xfId="0" applyNumberFormat="1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 wrapText="1"/>
    </xf>
    <xf numFmtId="4" fontId="22" fillId="0" borderId="0" xfId="0" applyNumberFormat="1" applyFont="1" applyFill="1" applyBorder="1" applyAlignment="1">
      <alignment horizontal="left" vertical="top"/>
    </xf>
    <xf numFmtId="4" fontId="27" fillId="0" borderId="1" xfId="0" applyNumberFormat="1" applyFont="1" applyFill="1" applyBorder="1" applyAlignment="1">
      <alignment horizontal="center" vertical="center" wrapText="1"/>
    </xf>
    <xf numFmtId="4" fontId="20" fillId="0" borderId="3" xfId="0" applyNumberFormat="1" applyFont="1" applyFill="1" applyBorder="1" applyAlignment="1">
      <alignment horizontal="center" vertical="center" shrinkToFit="1"/>
    </xf>
    <xf numFmtId="4" fontId="27" fillId="0" borderId="3" xfId="0" applyNumberFormat="1" applyFont="1" applyFill="1" applyBorder="1" applyAlignment="1">
      <alignment horizontal="center" vertical="center" wrapText="1"/>
    </xf>
    <xf numFmtId="4" fontId="28" fillId="0" borderId="0" xfId="0" applyNumberFormat="1" applyFont="1" applyFill="1" applyBorder="1" applyAlignment="1">
      <alignment horizontal="center" vertical="top" shrinkToFit="1"/>
    </xf>
    <xf numFmtId="4" fontId="28" fillId="0" borderId="0" xfId="0" applyNumberFormat="1" applyFont="1" applyFill="1" applyBorder="1" applyAlignment="1">
      <alignment horizontal="right" vertical="top" shrinkToFit="1"/>
    </xf>
    <xf numFmtId="2" fontId="28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 vertical="center" shrinkToFit="1"/>
    </xf>
    <xf numFmtId="0" fontId="29" fillId="2" borderId="4" xfId="0" applyFont="1" applyFill="1" applyBorder="1" applyAlignment="1">
      <alignment horizontal="left" vertical="center" wrapText="1"/>
    </xf>
    <xf numFmtId="0" fontId="29" fillId="2" borderId="3" xfId="0" applyFont="1" applyFill="1" applyBorder="1" applyAlignment="1">
      <alignment horizontal="left" vertical="center" wrapText="1"/>
    </xf>
    <xf numFmtId="0" fontId="29" fillId="2" borderId="2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top"/>
    </xf>
    <xf numFmtId="4" fontId="31" fillId="0" borderId="2" xfId="0" applyNumberFormat="1" applyFont="1" applyFill="1" applyBorder="1" applyAlignment="1">
      <alignment horizontal="center" vertical="center" shrinkToFit="1"/>
    </xf>
    <xf numFmtId="1" fontId="17" fillId="0" borderId="14" xfId="0" applyNumberFormat="1" applyFont="1" applyFill="1" applyBorder="1" applyAlignment="1">
      <alignment horizontal="center" vertical="center" shrinkToFit="1"/>
    </xf>
    <xf numFmtId="165" fontId="17" fillId="0" borderId="14" xfId="0" applyNumberFormat="1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left" vertical="center" wrapText="1"/>
    </xf>
    <xf numFmtId="4" fontId="20" fillId="0" borderId="14" xfId="0" applyNumberFormat="1" applyFont="1" applyFill="1" applyBorder="1" applyAlignment="1">
      <alignment horizontal="center" vertical="center" shrinkToFit="1"/>
    </xf>
    <xf numFmtId="4" fontId="27" fillId="0" borderId="14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/>
    </xf>
    <xf numFmtId="164" fontId="34" fillId="0" borderId="2" xfId="0" applyNumberFormat="1" applyFont="1" applyFill="1" applyBorder="1" applyAlignment="1">
      <alignment horizontal="center" vertical="center" shrinkToFit="1"/>
    </xf>
    <xf numFmtId="1" fontId="34" fillId="0" borderId="2" xfId="0" applyNumberFormat="1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left"/>
    </xf>
    <xf numFmtId="0" fontId="32" fillId="0" borderId="0" xfId="0" applyFont="1" applyFill="1" applyBorder="1" applyAlignment="1"/>
    <xf numFmtId="0" fontId="32" fillId="0" borderId="0" xfId="0" applyFont="1" applyFill="1" applyBorder="1" applyAlignment="1">
      <alignment horizontal="left" vertical="top"/>
    </xf>
    <xf numFmtId="0" fontId="32" fillId="0" borderId="13" xfId="0" applyFont="1" applyFill="1" applyBorder="1" applyAlignment="1">
      <alignment horizontal="left"/>
    </xf>
    <xf numFmtId="4" fontId="32" fillId="0" borderId="13" xfId="0" applyNumberFormat="1" applyFont="1" applyFill="1" applyBorder="1" applyAlignment="1">
      <alignment horizontal="left"/>
    </xf>
    <xf numFmtId="0" fontId="33" fillId="0" borderId="13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16" fillId="0" borderId="13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wrapText="1"/>
    </xf>
    <xf numFmtId="0" fontId="29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top"/>
    </xf>
    <xf numFmtId="0" fontId="2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left" wrapText="1"/>
    </xf>
    <xf numFmtId="49" fontId="9" fillId="0" borderId="0" xfId="0" applyNumberFormat="1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tabSelected="1" topLeftCell="A64" zoomScale="130" zoomScaleNormal="130" workbookViewId="0">
      <selection activeCell="A67" sqref="A67:Q81"/>
    </sheetView>
  </sheetViews>
  <sheetFormatPr defaultColWidth="9.33203125" defaultRowHeight="12.75" x14ac:dyDescent="0.2"/>
  <cols>
    <col min="1" max="1" width="6.6640625" style="44" customWidth="1"/>
    <col min="2" max="3" width="6.5" style="44" customWidth="1"/>
    <col min="4" max="4" width="36.33203125" style="44" customWidth="1"/>
    <col min="5" max="5" width="8.1640625" style="44" customWidth="1"/>
    <col min="6" max="6" width="8.5" style="44" customWidth="1"/>
    <col min="7" max="7" width="8.33203125" style="44" customWidth="1"/>
    <col min="8" max="8" width="8" style="44" customWidth="1"/>
    <col min="9" max="9" width="5.1640625" style="44" customWidth="1"/>
    <col min="10" max="11" width="7.5" style="44" customWidth="1"/>
    <col min="12" max="12" width="6.83203125" style="44" customWidth="1"/>
    <col min="13" max="13" width="6.6640625" style="44" customWidth="1"/>
    <col min="14" max="14" width="6" style="44" customWidth="1"/>
    <col min="15" max="15" width="7.5" style="44" customWidth="1"/>
    <col min="16" max="16" width="8.33203125" style="44" customWidth="1"/>
    <col min="17" max="17" width="14.33203125" style="44" bestFit="1" customWidth="1"/>
    <col min="18" max="18" width="11.5" style="44" bestFit="1" customWidth="1"/>
    <col min="19" max="16384" width="9.33203125" style="44"/>
  </cols>
  <sheetData>
    <row r="1" spans="1:17" ht="15" customHeight="1" x14ac:dyDescent="0.3">
      <c r="B1" s="2"/>
      <c r="C1" s="2"/>
      <c r="D1" s="2"/>
      <c r="E1" s="2"/>
      <c r="F1" s="2"/>
      <c r="G1" s="2"/>
      <c r="H1" s="2"/>
      <c r="I1" s="2"/>
      <c r="J1" s="2"/>
      <c r="K1" s="90" t="s">
        <v>58</v>
      </c>
      <c r="L1" s="90"/>
      <c r="M1" s="90"/>
      <c r="N1" s="90"/>
      <c r="O1" s="90"/>
      <c r="P1" s="90"/>
    </row>
    <row r="2" spans="1:17" ht="15.75" customHeight="1" x14ac:dyDescent="0.3">
      <c r="B2" s="2"/>
      <c r="C2" s="2"/>
      <c r="D2" s="2"/>
      <c r="E2" s="2"/>
      <c r="F2" s="2"/>
      <c r="G2" s="2"/>
      <c r="H2" s="2"/>
      <c r="I2" s="2"/>
      <c r="J2" s="2"/>
      <c r="K2" s="90" t="s">
        <v>30</v>
      </c>
      <c r="L2" s="90"/>
      <c r="M2" s="90"/>
      <c r="N2" s="90"/>
      <c r="O2" s="90"/>
      <c r="P2" s="90"/>
    </row>
    <row r="3" spans="1:17" ht="15.75" customHeight="1" x14ac:dyDescent="0.3">
      <c r="B3" s="2"/>
      <c r="C3" s="2"/>
      <c r="D3" s="2"/>
      <c r="E3" s="2"/>
      <c r="F3" s="2"/>
      <c r="G3" s="2"/>
      <c r="H3" s="2"/>
      <c r="I3" s="2"/>
      <c r="J3" s="2"/>
      <c r="K3" s="90"/>
      <c r="L3" s="90"/>
      <c r="M3" s="90"/>
      <c r="N3" s="90"/>
      <c r="O3" s="90"/>
      <c r="P3" s="90"/>
    </row>
    <row r="4" spans="1:17" ht="2.25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44" t="s">
        <v>36</v>
      </c>
      <c r="N4" s="12"/>
      <c r="O4" s="12"/>
      <c r="P4" s="12"/>
    </row>
    <row r="5" spans="1:17" ht="16.5" customHeight="1" x14ac:dyDescent="0.3">
      <c r="A5" s="109" t="s">
        <v>55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</row>
    <row r="6" spans="1:17" ht="9.75" customHeight="1" x14ac:dyDescent="0.2">
      <c r="A6" s="110" t="s">
        <v>38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</row>
    <row r="7" spans="1:17" ht="8.25" customHeight="1" x14ac:dyDescent="0.2">
      <c r="A7" s="89" t="s">
        <v>39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66" t="s">
        <v>52</v>
      </c>
    </row>
    <row r="8" spans="1:17" s="45" customFormat="1" ht="6.75" customHeight="1" x14ac:dyDescent="0.2">
      <c r="A8" s="92" t="s">
        <v>40</v>
      </c>
      <c r="B8" s="92" t="s">
        <v>41</v>
      </c>
      <c r="C8" s="92" t="s">
        <v>42</v>
      </c>
      <c r="D8" s="112" t="s">
        <v>43</v>
      </c>
      <c r="E8" s="92" t="s">
        <v>5</v>
      </c>
      <c r="F8" s="92"/>
      <c r="G8" s="92"/>
      <c r="H8" s="92"/>
      <c r="I8" s="92"/>
      <c r="J8" s="92" t="s">
        <v>6</v>
      </c>
      <c r="K8" s="92"/>
      <c r="L8" s="92"/>
      <c r="M8" s="92"/>
      <c r="N8" s="92"/>
      <c r="O8" s="92"/>
      <c r="P8" s="92" t="s">
        <v>7</v>
      </c>
    </row>
    <row r="9" spans="1:17" s="45" customFormat="1" ht="6.75" customHeight="1" x14ac:dyDescent="0.2">
      <c r="A9" s="92"/>
      <c r="B9" s="92"/>
      <c r="C9" s="92"/>
      <c r="D9" s="113"/>
      <c r="E9" s="92" t="s">
        <v>8</v>
      </c>
      <c r="F9" s="114" t="s">
        <v>13</v>
      </c>
      <c r="G9" s="92" t="s">
        <v>9</v>
      </c>
      <c r="H9" s="92"/>
      <c r="I9" s="114" t="s">
        <v>14</v>
      </c>
      <c r="J9" s="92" t="s">
        <v>8</v>
      </c>
      <c r="K9" s="92" t="s">
        <v>10</v>
      </c>
      <c r="L9" s="114" t="s">
        <v>13</v>
      </c>
      <c r="M9" s="92" t="s">
        <v>9</v>
      </c>
      <c r="N9" s="92"/>
      <c r="O9" s="114" t="s">
        <v>14</v>
      </c>
      <c r="P9" s="92"/>
    </row>
    <row r="10" spans="1:17" s="45" customFormat="1" ht="40.5" customHeight="1" x14ac:dyDescent="0.2">
      <c r="A10" s="92"/>
      <c r="B10" s="92"/>
      <c r="C10" s="92"/>
      <c r="D10" s="113"/>
      <c r="E10" s="92"/>
      <c r="F10" s="114"/>
      <c r="G10" s="19" t="s">
        <v>11</v>
      </c>
      <c r="H10" s="19" t="s">
        <v>12</v>
      </c>
      <c r="I10" s="114"/>
      <c r="J10" s="92"/>
      <c r="K10" s="92"/>
      <c r="L10" s="114"/>
      <c r="M10" s="19" t="s">
        <v>11</v>
      </c>
      <c r="N10" s="19" t="s">
        <v>12</v>
      </c>
      <c r="O10" s="114"/>
      <c r="P10" s="92"/>
    </row>
    <row r="11" spans="1:17" s="3" customFormat="1" ht="7.5" customHeight="1" x14ac:dyDescent="0.2">
      <c r="A11" s="4">
        <v>1</v>
      </c>
      <c r="B11" s="4">
        <v>2</v>
      </c>
      <c r="C11" s="4">
        <v>3</v>
      </c>
      <c r="D11" s="4">
        <v>4</v>
      </c>
      <c r="E11" s="46">
        <v>5</v>
      </c>
      <c r="F11" s="4">
        <v>6</v>
      </c>
      <c r="G11" s="4">
        <v>7</v>
      </c>
      <c r="H11" s="4">
        <v>8</v>
      </c>
      <c r="I11" s="4">
        <v>9</v>
      </c>
      <c r="J11" s="46">
        <v>10</v>
      </c>
      <c r="K11" s="4">
        <v>11</v>
      </c>
      <c r="L11" s="4">
        <v>12</v>
      </c>
      <c r="M11" s="4">
        <v>13</v>
      </c>
      <c r="N11" s="4">
        <v>14</v>
      </c>
      <c r="O11" s="4">
        <v>15</v>
      </c>
      <c r="P11" s="47">
        <v>16</v>
      </c>
    </row>
    <row r="12" spans="1:17" ht="21.75" customHeight="1" x14ac:dyDescent="0.2">
      <c r="A12" s="25">
        <v>200000</v>
      </c>
      <c r="B12" s="9"/>
      <c r="C12" s="9"/>
      <c r="D12" s="71" t="s">
        <v>18</v>
      </c>
      <c r="E12" s="10">
        <f>F12+I12</f>
        <v>50088283</v>
      </c>
      <c r="F12" s="10">
        <f>F13</f>
        <v>50088283</v>
      </c>
      <c r="G12" s="10">
        <f>G13</f>
        <v>35484507</v>
      </c>
      <c r="H12" s="10">
        <f>H13</f>
        <v>1285110</v>
      </c>
      <c r="I12" s="10">
        <f>I13</f>
        <v>0</v>
      </c>
      <c r="J12" s="10">
        <f t="shared" ref="J12:J15" si="0">K12+L12</f>
        <v>34492</v>
      </c>
      <c r="K12" s="10">
        <f>K13</f>
        <v>33370</v>
      </c>
      <c r="L12" s="10">
        <f>L13</f>
        <v>1122</v>
      </c>
      <c r="M12" s="10">
        <f>M13</f>
        <v>0</v>
      </c>
      <c r="N12" s="10">
        <f>N13</f>
        <v>0</v>
      </c>
      <c r="O12" s="10">
        <f>O13</f>
        <v>33370</v>
      </c>
      <c r="P12" s="10">
        <f>E12+J12</f>
        <v>50122775</v>
      </c>
    </row>
    <row r="13" spans="1:17" ht="22.5" customHeight="1" x14ac:dyDescent="0.2">
      <c r="A13" s="25">
        <v>210000</v>
      </c>
      <c r="B13" s="9"/>
      <c r="C13" s="9"/>
      <c r="D13" s="71" t="s">
        <v>18</v>
      </c>
      <c r="E13" s="10">
        <f t="shared" ref="E13:E15" si="1">F13+I13</f>
        <v>50088283</v>
      </c>
      <c r="F13" s="10">
        <f>F14+F16+F23+F25+F33</f>
        <v>50088283</v>
      </c>
      <c r="G13" s="10">
        <f>G14+G16+G23+G25+G33</f>
        <v>35484507</v>
      </c>
      <c r="H13" s="10">
        <f>H14+H16+H23+H25+H33</f>
        <v>1285110</v>
      </c>
      <c r="I13" s="10">
        <f>I14+I16+I23+I25+I33</f>
        <v>0</v>
      </c>
      <c r="J13" s="10">
        <f t="shared" si="0"/>
        <v>34492</v>
      </c>
      <c r="K13" s="10">
        <f>K14+K16+K23+K25+K33</f>
        <v>33370</v>
      </c>
      <c r="L13" s="10">
        <f>L14+L16+L23+L25+L33</f>
        <v>1122</v>
      </c>
      <c r="M13" s="10">
        <f>M14+M16+M23+M25+M33</f>
        <v>0</v>
      </c>
      <c r="N13" s="10">
        <f>N14+N16+N23+N25+N33</f>
        <v>0</v>
      </c>
      <c r="O13" s="10">
        <f>O14+O16+O23+O25+O33</f>
        <v>33370</v>
      </c>
      <c r="P13" s="10">
        <f>E13+J13</f>
        <v>50122775</v>
      </c>
    </row>
    <row r="14" spans="1:17" ht="12" customHeight="1" x14ac:dyDescent="0.2">
      <c r="A14" s="21"/>
      <c r="B14" s="22">
        <v>100</v>
      </c>
      <c r="C14" s="21"/>
      <c r="D14" s="40" t="s">
        <v>19</v>
      </c>
      <c r="E14" s="48">
        <f>F14+I14</f>
        <v>48080002</v>
      </c>
      <c r="F14" s="48">
        <f>F15</f>
        <v>48080002</v>
      </c>
      <c r="G14" s="48">
        <f t="shared" ref="G14:I14" si="2">G15</f>
        <v>35484507</v>
      </c>
      <c r="H14" s="48">
        <f t="shared" si="2"/>
        <v>1285110</v>
      </c>
      <c r="I14" s="48">
        <f t="shared" si="2"/>
        <v>0</v>
      </c>
      <c r="J14" s="48">
        <f>K14+L14</f>
        <v>1122</v>
      </c>
      <c r="K14" s="48">
        <f>K15</f>
        <v>0</v>
      </c>
      <c r="L14" s="48">
        <f t="shared" ref="L14:O14" si="3">L15</f>
        <v>1122</v>
      </c>
      <c r="M14" s="48">
        <f t="shared" si="3"/>
        <v>0</v>
      </c>
      <c r="N14" s="48">
        <f t="shared" si="3"/>
        <v>0</v>
      </c>
      <c r="O14" s="48">
        <f t="shared" si="3"/>
        <v>0</v>
      </c>
      <c r="P14" s="48">
        <f>E14+J14</f>
        <v>48081124</v>
      </c>
    </row>
    <row r="15" spans="1:17" ht="29.25" customHeight="1" x14ac:dyDescent="0.2">
      <c r="A15" s="20">
        <v>210160</v>
      </c>
      <c r="B15" s="22">
        <v>160</v>
      </c>
      <c r="C15" s="22">
        <v>111</v>
      </c>
      <c r="D15" s="40" t="s">
        <v>54</v>
      </c>
      <c r="E15" s="48">
        <f t="shared" si="1"/>
        <v>48080002</v>
      </c>
      <c r="F15" s="73">
        <f>48169300-256483+146567+20618</f>
        <v>48080002</v>
      </c>
      <c r="G15" s="48">
        <v>35484507</v>
      </c>
      <c r="H15" s="48">
        <v>1285110</v>
      </c>
      <c r="I15" s="49"/>
      <c r="J15" s="48">
        <f t="shared" si="0"/>
        <v>1122</v>
      </c>
      <c r="K15" s="48">
        <f>O15</f>
        <v>0</v>
      </c>
      <c r="L15" s="48">
        <v>1122</v>
      </c>
      <c r="M15" s="49"/>
      <c r="N15" s="49"/>
      <c r="O15" s="48">
        <f>626000-626000</f>
        <v>0</v>
      </c>
      <c r="P15" s="48">
        <f>E15+J15</f>
        <v>48081124</v>
      </c>
      <c r="Q15" s="72"/>
    </row>
    <row r="16" spans="1:17" ht="11.25" customHeight="1" x14ac:dyDescent="0.2">
      <c r="A16" s="21"/>
      <c r="B16" s="23">
        <v>3000</v>
      </c>
      <c r="C16" s="21"/>
      <c r="D16" s="40" t="s">
        <v>20</v>
      </c>
      <c r="E16" s="48">
        <f>F16+I16</f>
        <v>822036</v>
      </c>
      <c r="F16" s="48">
        <f>SUM(F17:F22)</f>
        <v>822036</v>
      </c>
      <c r="G16" s="48">
        <f t="shared" ref="G16:O16" si="4">SUM(G17:G22)</f>
        <v>0</v>
      </c>
      <c r="H16" s="48">
        <f t="shared" si="4"/>
        <v>0</v>
      </c>
      <c r="I16" s="48">
        <f t="shared" si="4"/>
        <v>0</v>
      </c>
      <c r="J16" s="48">
        <f t="shared" si="4"/>
        <v>0</v>
      </c>
      <c r="K16" s="48">
        <f t="shared" si="4"/>
        <v>0</v>
      </c>
      <c r="L16" s="48">
        <f t="shared" si="4"/>
        <v>0</v>
      </c>
      <c r="M16" s="48">
        <f t="shared" si="4"/>
        <v>0</v>
      </c>
      <c r="N16" s="48">
        <f t="shared" si="4"/>
        <v>0</v>
      </c>
      <c r="O16" s="48">
        <f t="shared" si="4"/>
        <v>0</v>
      </c>
      <c r="P16" s="48">
        <f>E16+J16</f>
        <v>822036</v>
      </c>
    </row>
    <row r="17" spans="1:17" ht="23.25" customHeight="1" x14ac:dyDescent="0.2">
      <c r="A17" s="20">
        <v>213112</v>
      </c>
      <c r="B17" s="23">
        <v>3112</v>
      </c>
      <c r="C17" s="23">
        <v>1040</v>
      </c>
      <c r="D17" s="40" t="s">
        <v>21</v>
      </c>
      <c r="E17" s="48">
        <f t="shared" ref="E17" si="5">F17+I17</f>
        <v>72000</v>
      </c>
      <c r="F17" s="48">
        <v>72000</v>
      </c>
      <c r="G17" s="49"/>
      <c r="H17" s="49"/>
      <c r="I17" s="49"/>
      <c r="J17" s="50">
        <f>K17+L17</f>
        <v>0</v>
      </c>
      <c r="K17" s="49"/>
      <c r="L17" s="49"/>
      <c r="M17" s="49"/>
      <c r="N17" s="49"/>
      <c r="O17" s="49"/>
      <c r="P17" s="48">
        <f t="shared" ref="P17:P20" si="6">E17+J17</f>
        <v>72000</v>
      </c>
      <c r="Q17" s="59"/>
    </row>
    <row r="18" spans="1:17" ht="24" customHeight="1" x14ac:dyDescent="0.2">
      <c r="A18" s="20">
        <v>213122</v>
      </c>
      <c r="B18" s="23">
        <v>3122</v>
      </c>
      <c r="C18" s="23">
        <v>1040</v>
      </c>
      <c r="D18" s="40" t="s">
        <v>53</v>
      </c>
      <c r="E18" s="48">
        <f>F18+I18</f>
        <v>7810</v>
      </c>
      <c r="F18" s="48">
        <v>7810</v>
      </c>
      <c r="G18" s="49"/>
      <c r="H18" s="49"/>
      <c r="I18" s="49"/>
      <c r="J18" s="50">
        <f t="shared" ref="J18:J20" si="7">K18+L18</f>
        <v>0</v>
      </c>
      <c r="K18" s="49"/>
      <c r="L18" s="49"/>
      <c r="M18" s="49"/>
      <c r="N18" s="49"/>
      <c r="O18" s="49"/>
      <c r="P18" s="48">
        <f t="shared" si="6"/>
        <v>7810</v>
      </c>
    </row>
    <row r="19" spans="1:17" ht="12.75" customHeight="1" x14ac:dyDescent="0.2">
      <c r="A19" s="20">
        <v>213123</v>
      </c>
      <c r="B19" s="23">
        <v>3123</v>
      </c>
      <c r="C19" s="23">
        <v>1040</v>
      </c>
      <c r="D19" s="40" t="s">
        <v>22</v>
      </c>
      <c r="E19" s="48">
        <f>F19+I19</f>
        <v>20715</v>
      </c>
      <c r="F19" s="48">
        <v>20715</v>
      </c>
      <c r="G19" s="49"/>
      <c r="H19" s="49"/>
      <c r="I19" s="49"/>
      <c r="J19" s="50">
        <f t="shared" si="7"/>
        <v>0</v>
      </c>
      <c r="K19" s="49"/>
      <c r="L19" s="49"/>
      <c r="M19" s="49"/>
      <c r="N19" s="49"/>
      <c r="O19" s="49"/>
      <c r="P19" s="48">
        <f t="shared" si="6"/>
        <v>20715</v>
      </c>
    </row>
    <row r="20" spans="1:17" ht="33" customHeight="1" x14ac:dyDescent="0.2">
      <c r="A20" s="20">
        <v>213131</v>
      </c>
      <c r="B20" s="23">
        <v>3131</v>
      </c>
      <c r="C20" s="23">
        <v>1040</v>
      </c>
      <c r="D20" s="40" t="s">
        <v>23</v>
      </c>
      <c r="E20" s="48">
        <f>F20+I20</f>
        <v>410271</v>
      </c>
      <c r="F20" s="48">
        <v>410271</v>
      </c>
      <c r="G20" s="49"/>
      <c r="H20" s="49"/>
      <c r="I20" s="49"/>
      <c r="J20" s="50">
        <f t="shared" si="7"/>
        <v>0</v>
      </c>
      <c r="K20" s="49"/>
      <c r="L20" s="49"/>
      <c r="M20" s="49"/>
      <c r="N20" s="49"/>
      <c r="O20" s="49"/>
      <c r="P20" s="48">
        <f t="shared" si="6"/>
        <v>410271</v>
      </c>
    </row>
    <row r="21" spans="1:17" ht="45" customHeight="1" x14ac:dyDescent="0.2">
      <c r="A21" s="20">
        <v>213140</v>
      </c>
      <c r="B21" s="23">
        <v>3140</v>
      </c>
      <c r="C21" s="23">
        <v>1040</v>
      </c>
      <c r="D21" s="40" t="s">
        <v>29</v>
      </c>
      <c r="E21" s="48">
        <f>F21+I21</f>
        <v>45240</v>
      </c>
      <c r="F21" s="48">
        <v>45240</v>
      </c>
      <c r="G21" s="49"/>
      <c r="H21" s="49"/>
      <c r="I21" s="49"/>
      <c r="J21" s="50">
        <f>K21+L21</f>
        <v>0</v>
      </c>
      <c r="K21" s="49"/>
      <c r="L21" s="49"/>
      <c r="M21" s="49"/>
      <c r="N21" s="49"/>
      <c r="O21" s="49"/>
      <c r="P21" s="48">
        <f>E21+J21</f>
        <v>45240</v>
      </c>
    </row>
    <row r="22" spans="1:17" ht="24" customHeight="1" x14ac:dyDescent="0.2">
      <c r="A22" s="80">
        <v>213242</v>
      </c>
      <c r="B22" s="81">
        <v>3242</v>
      </c>
      <c r="C22" s="81">
        <v>1090</v>
      </c>
      <c r="D22" s="40" t="s">
        <v>2</v>
      </c>
      <c r="E22" s="48">
        <f>F22+I22</f>
        <v>266000</v>
      </c>
      <c r="F22" s="48">
        <v>266000</v>
      </c>
      <c r="G22" s="49"/>
      <c r="H22" s="49"/>
      <c r="I22" s="49"/>
      <c r="J22" s="50">
        <f>K22+L22</f>
        <v>0</v>
      </c>
      <c r="K22" s="49"/>
      <c r="L22" s="49"/>
      <c r="M22" s="49"/>
      <c r="N22" s="49"/>
      <c r="O22" s="49"/>
      <c r="P22" s="48">
        <f>E22+J22</f>
        <v>266000</v>
      </c>
    </row>
    <row r="23" spans="1:17" ht="12" customHeight="1" x14ac:dyDescent="0.2">
      <c r="A23" s="21"/>
      <c r="B23" s="23">
        <v>4000</v>
      </c>
      <c r="C23" s="21"/>
      <c r="D23" s="40" t="s">
        <v>24</v>
      </c>
      <c r="E23" s="48">
        <f t="shared" ref="E23:E24" si="8">F23+I23</f>
        <v>640875</v>
      </c>
      <c r="F23" s="48">
        <f>F24</f>
        <v>640875</v>
      </c>
      <c r="G23" s="48">
        <f>G24</f>
        <v>0</v>
      </c>
      <c r="H23" s="48">
        <f>H24</f>
        <v>0</v>
      </c>
      <c r="I23" s="48">
        <f>I24</f>
        <v>0</v>
      </c>
      <c r="J23" s="51">
        <f t="shared" ref="J23:J24" si="9">K23+L23</f>
        <v>0</v>
      </c>
      <c r="K23" s="51">
        <f>O23</f>
        <v>0</v>
      </c>
      <c r="L23" s="51">
        <f>L24</f>
        <v>0</v>
      </c>
      <c r="M23" s="51">
        <f>M24</f>
        <v>0</v>
      </c>
      <c r="N23" s="51">
        <f>N24</f>
        <v>0</v>
      </c>
      <c r="O23" s="51">
        <f>O24</f>
        <v>0</v>
      </c>
      <c r="P23" s="48">
        <f t="shared" ref="P23:P26" si="10">E23+J23</f>
        <v>640875</v>
      </c>
    </row>
    <row r="24" spans="1:17" ht="13.5" customHeight="1" x14ac:dyDescent="0.2">
      <c r="A24" s="20">
        <v>214082</v>
      </c>
      <c r="B24" s="23">
        <v>4082</v>
      </c>
      <c r="C24" s="22">
        <v>829</v>
      </c>
      <c r="D24" s="40" t="s">
        <v>25</v>
      </c>
      <c r="E24" s="48">
        <f t="shared" si="8"/>
        <v>640875</v>
      </c>
      <c r="F24" s="48">
        <v>640875</v>
      </c>
      <c r="G24" s="49"/>
      <c r="H24" s="49"/>
      <c r="I24" s="49"/>
      <c r="J24" s="50">
        <f t="shared" si="9"/>
        <v>0</v>
      </c>
      <c r="K24" s="49"/>
      <c r="L24" s="49"/>
      <c r="M24" s="49"/>
      <c r="N24" s="49"/>
      <c r="O24" s="49"/>
      <c r="P24" s="48">
        <f t="shared" si="10"/>
        <v>640875</v>
      </c>
    </row>
    <row r="25" spans="1:17" ht="12.75" customHeight="1" x14ac:dyDescent="0.2">
      <c r="A25" s="21"/>
      <c r="B25" s="23">
        <v>5000</v>
      </c>
      <c r="C25" s="21"/>
      <c r="D25" s="40" t="s">
        <v>26</v>
      </c>
      <c r="E25" s="48">
        <f>F25+I25</f>
        <v>267005</v>
      </c>
      <c r="F25" s="48">
        <f>F26</f>
        <v>267005</v>
      </c>
      <c r="G25" s="51">
        <f>G26</f>
        <v>0</v>
      </c>
      <c r="H25" s="51">
        <f>H26</f>
        <v>0</v>
      </c>
      <c r="I25" s="51">
        <f>I26</f>
        <v>0</v>
      </c>
      <c r="J25" s="51">
        <f>K25+L25</f>
        <v>0</v>
      </c>
      <c r="K25" s="51">
        <f>K26</f>
        <v>0</v>
      </c>
      <c r="L25" s="51">
        <f>L26</f>
        <v>0</v>
      </c>
      <c r="M25" s="51">
        <f>M26</f>
        <v>0</v>
      </c>
      <c r="N25" s="51">
        <f>N26</f>
        <v>0</v>
      </c>
      <c r="O25" s="51">
        <f>O26</f>
        <v>0</v>
      </c>
      <c r="P25" s="48">
        <f t="shared" si="10"/>
        <v>267005</v>
      </c>
    </row>
    <row r="26" spans="1:17" ht="43.5" customHeight="1" x14ac:dyDescent="0.2">
      <c r="A26" s="20">
        <v>215061</v>
      </c>
      <c r="B26" s="23">
        <v>5061</v>
      </c>
      <c r="C26" s="22">
        <v>810</v>
      </c>
      <c r="D26" s="40" t="s">
        <v>27</v>
      </c>
      <c r="E26" s="48">
        <f>F26+I26</f>
        <v>267005</v>
      </c>
      <c r="F26" s="48">
        <v>267005</v>
      </c>
      <c r="G26" s="49"/>
      <c r="H26" s="49"/>
      <c r="I26" s="49"/>
      <c r="J26" s="51">
        <f>K26+L26</f>
        <v>0</v>
      </c>
      <c r="K26" s="49"/>
      <c r="L26" s="49"/>
      <c r="M26" s="49"/>
      <c r="N26" s="49"/>
      <c r="O26" s="49"/>
      <c r="P26" s="48">
        <f t="shared" si="10"/>
        <v>267005</v>
      </c>
    </row>
    <row r="27" spans="1:17" ht="2.25" customHeight="1" x14ac:dyDescent="0.2">
      <c r="A27" s="52"/>
      <c r="B27" s="53"/>
      <c r="C27" s="53"/>
      <c r="D27" s="5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</row>
    <row r="28" spans="1:17" ht="12" customHeight="1" x14ac:dyDescent="0.2">
      <c r="A28" s="96" t="s">
        <v>56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</row>
    <row r="29" spans="1:17" s="45" customFormat="1" ht="11.25" customHeight="1" x14ac:dyDescent="0.2">
      <c r="A29" s="92" t="s">
        <v>4</v>
      </c>
      <c r="B29" s="92" t="s">
        <v>0</v>
      </c>
      <c r="C29" s="92" t="s">
        <v>1</v>
      </c>
      <c r="D29" s="93" t="s">
        <v>51</v>
      </c>
      <c r="E29" s="97" t="s">
        <v>5</v>
      </c>
      <c r="F29" s="105"/>
      <c r="G29" s="105"/>
      <c r="H29" s="105"/>
      <c r="I29" s="105"/>
      <c r="J29" s="92" t="s">
        <v>6</v>
      </c>
      <c r="K29" s="92"/>
      <c r="L29" s="92"/>
      <c r="M29" s="92"/>
      <c r="N29" s="92"/>
      <c r="O29" s="92"/>
      <c r="P29" s="102" t="s">
        <v>7</v>
      </c>
    </row>
    <row r="30" spans="1:17" s="45" customFormat="1" ht="12" customHeight="1" x14ac:dyDescent="0.2">
      <c r="A30" s="92"/>
      <c r="B30" s="92"/>
      <c r="C30" s="92"/>
      <c r="D30" s="94"/>
      <c r="E30" s="100" t="s">
        <v>8</v>
      </c>
      <c r="F30" s="93" t="s">
        <v>13</v>
      </c>
      <c r="G30" s="97" t="s">
        <v>9</v>
      </c>
      <c r="H30" s="98"/>
      <c r="I30" s="99" t="s">
        <v>33</v>
      </c>
      <c r="J30" s="106" t="s">
        <v>8</v>
      </c>
      <c r="K30" s="106" t="s">
        <v>10</v>
      </c>
      <c r="L30" s="94" t="s">
        <v>13</v>
      </c>
      <c r="M30" s="107" t="s">
        <v>9</v>
      </c>
      <c r="N30" s="108"/>
      <c r="O30" s="94" t="s">
        <v>14</v>
      </c>
      <c r="P30" s="103"/>
    </row>
    <row r="31" spans="1:17" s="45" customFormat="1" ht="30.75" customHeight="1" x14ac:dyDescent="0.2">
      <c r="A31" s="92"/>
      <c r="B31" s="92"/>
      <c r="C31" s="92"/>
      <c r="D31" s="95"/>
      <c r="E31" s="101"/>
      <c r="F31" s="95"/>
      <c r="G31" s="1" t="s">
        <v>11</v>
      </c>
      <c r="H31" s="1" t="s">
        <v>12</v>
      </c>
      <c r="I31" s="95"/>
      <c r="J31" s="101"/>
      <c r="K31" s="101"/>
      <c r="L31" s="95"/>
      <c r="M31" s="1" t="s">
        <v>11</v>
      </c>
      <c r="N31" s="1" t="s">
        <v>12</v>
      </c>
      <c r="O31" s="95"/>
      <c r="P31" s="104"/>
    </row>
    <row r="32" spans="1:17" s="3" customFormat="1" ht="8.25" customHeight="1" x14ac:dyDescent="0.2">
      <c r="A32" s="17">
        <v>1</v>
      </c>
      <c r="B32" s="17">
        <v>2</v>
      </c>
      <c r="C32" s="17">
        <v>3</v>
      </c>
      <c r="D32" s="17">
        <v>4</v>
      </c>
      <c r="E32" s="55">
        <v>5</v>
      </c>
      <c r="F32" s="17">
        <v>6</v>
      </c>
      <c r="G32" s="17">
        <v>7</v>
      </c>
      <c r="H32" s="17">
        <v>8</v>
      </c>
      <c r="I32" s="17">
        <v>9</v>
      </c>
      <c r="J32" s="55">
        <v>10</v>
      </c>
      <c r="K32" s="17">
        <v>11</v>
      </c>
      <c r="L32" s="17">
        <v>12</v>
      </c>
      <c r="M32" s="17">
        <v>13</v>
      </c>
      <c r="N32" s="17">
        <v>14</v>
      </c>
      <c r="O32" s="17">
        <v>15</v>
      </c>
      <c r="P32" s="55">
        <v>16</v>
      </c>
    </row>
    <row r="33" spans="1:18" s="3" customFormat="1" ht="15" customHeight="1" x14ac:dyDescent="0.2">
      <c r="A33" s="24"/>
      <c r="B33" s="22">
        <v>7500</v>
      </c>
      <c r="C33" s="24"/>
      <c r="D33" s="40" t="s">
        <v>45</v>
      </c>
      <c r="E33" s="56">
        <f>F33+I33</f>
        <v>278365</v>
      </c>
      <c r="F33" s="18">
        <f>F34</f>
        <v>278365</v>
      </c>
      <c r="G33" s="18">
        <f t="shared" ref="G33:I33" si="11">G34</f>
        <v>0</v>
      </c>
      <c r="H33" s="18">
        <f t="shared" si="11"/>
        <v>0</v>
      </c>
      <c r="I33" s="18">
        <f t="shared" si="11"/>
        <v>0</v>
      </c>
      <c r="J33" s="56">
        <f>J34</f>
        <v>33370</v>
      </c>
      <c r="K33" s="56">
        <f t="shared" ref="K33:O33" si="12">K34</f>
        <v>33370</v>
      </c>
      <c r="L33" s="56">
        <f t="shared" si="12"/>
        <v>0</v>
      </c>
      <c r="M33" s="56">
        <f t="shared" si="12"/>
        <v>0</v>
      </c>
      <c r="N33" s="56">
        <f t="shared" si="12"/>
        <v>0</v>
      </c>
      <c r="O33" s="56">
        <f t="shared" si="12"/>
        <v>33370</v>
      </c>
      <c r="P33" s="56">
        <f>E33+J33</f>
        <v>311735</v>
      </c>
    </row>
    <row r="34" spans="1:18" s="3" customFormat="1" ht="15" customHeight="1" x14ac:dyDescent="0.2">
      <c r="A34" s="20">
        <v>217520</v>
      </c>
      <c r="B34" s="22">
        <v>7520</v>
      </c>
      <c r="C34" s="22">
        <v>460</v>
      </c>
      <c r="D34" s="40" t="s">
        <v>44</v>
      </c>
      <c r="E34" s="56">
        <f>F34+I34</f>
        <v>278365</v>
      </c>
      <c r="F34" s="18">
        <f>256483+21882</f>
        <v>278365</v>
      </c>
      <c r="G34" s="18"/>
      <c r="H34" s="18"/>
      <c r="I34" s="18"/>
      <c r="J34" s="56">
        <f>K34+L34</f>
        <v>33370</v>
      </c>
      <c r="K34" s="18">
        <f>O34</f>
        <v>33370</v>
      </c>
      <c r="L34" s="18"/>
      <c r="M34" s="18"/>
      <c r="N34" s="18"/>
      <c r="O34" s="18">
        <v>33370</v>
      </c>
      <c r="P34" s="56">
        <f>E34+J34</f>
        <v>311735</v>
      </c>
    </row>
    <row r="35" spans="1:18" ht="33" customHeight="1" x14ac:dyDescent="0.2">
      <c r="A35" s="25">
        <v>800000</v>
      </c>
      <c r="B35" s="26"/>
      <c r="C35" s="26"/>
      <c r="D35" s="71" t="s">
        <v>28</v>
      </c>
      <c r="E35" s="10">
        <f t="shared" ref="E35:J35" si="13">E36</f>
        <v>35021412</v>
      </c>
      <c r="F35" s="10">
        <f t="shared" si="13"/>
        <v>35021412</v>
      </c>
      <c r="G35" s="10">
        <f t="shared" si="13"/>
        <v>25818603</v>
      </c>
      <c r="H35" s="10">
        <f t="shared" si="13"/>
        <v>512291</v>
      </c>
      <c r="I35" s="10">
        <f t="shared" si="13"/>
        <v>0</v>
      </c>
      <c r="J35" s="10">
        <f t="shared" si="13"/>
        <v>810000</v>
      </c>
      <c r="K35" s="10">
        <f t="shared" ref="K35:O35" si="14">K36</f>
        <v>60000</v>
      </c>
      <c r="L35" s="10">
        <f t="shared" si="14"/>
        <v>750000</v>
      </c>
      <c r="M35" s="10">
        <f t="shared" si="14"/>
        <v>525000</v>
      </c>
      <c r="N35" s="10">
        <f t="shared" si="14"/>
        <v>45721</v>
      </c>
      <c r="O35" s="10">
        <f t="shared" si="14"/>
        <v>60000</v>
      </c>
      <c r="P35" s="10">
        <f>P36</f>
        <v>35831412</v>
      </c>
    </row>
    <row r="36" spans="1:18" ht="31.5" customHeight="1" x14ac:dyDescent="0.2">
      <c r="A36" s="25">
        <v>810000</v>
      </c>
      <c r="B36" s="26"/>
      <c r="C36" s="26"/>
      <c r="D36" s="71" t="s">
        <v>28</v>
      </c>
      <c r="E36" s="10">
        <f>F36+I36</f>
        <v>35021412</v>
      </c>
      <c r="F36" s="10">
        <f>F37+F42</f>
        <v>35021412</v>
      </c>
      <c r="G36" s="10">
        <f t="shared" ref="G36" si="15">G37+G42</f>
        <v>25818603</v>
      </c>
      <c r="H36" s="10">
        <f>H37+H42</f>
        <v>512291</v>
      </c>
      <c r="I36" s="10">
        <f>I37+I42</f>
        <v>0</v>
      </c>
      <c r="J36" s="10">
        <f>K36+L36</f>
        <v>810000</v>
      </c>
      <c r="K36" s="10">
        <f>K37+K42</f>
        <v>60000</v>
      </c>
      <c r="L36" s="10">
        <f t="shared" ref="L36:O36" si="16">L37+L42</f>
        <v>750000</v>
      </c>
      <c r="M36" s="10">
        <f t="shared" si="16"/>
        <v>525000</v>
      </c>
      <c r="N36" s="10">
        <f t="shared" si="16"/>
        <v>45721</v>
      </c>
      <c r="O36" s="10">
        <f t="shared" si="16"/>
        <v>60000</v>
      </c>
      <c r="P36" s="10">
        <f>E36+J36</f>
        <v>35831412</v>
      </c>
    </row>
    <row r="37" spans="1:18" ht="13.5" customHeight="1" x14ac:dyDescent="0.2">
      <c r="A37" s="21"/>
      <c r="B37" s="23">
        <v>3000</v>
      </c>
      <c r="C37" s="21"/>
      <c r="D37" s="40" t="s">
        <v>20</v>
      </c>
      <c r="E37" s="48">
        <f>F37+I37</f>
        <v>34973992</v>
      </c>
      <c r="F37" s="48">
        <f>F38+F39+F40+F41</f>
        <v>34973992</v>
      </c>
      <c r="G37" s="48">
        <f t="shared" ref="G37:I37" si="17">G38+G39+G40+G41</f>
        <v>25818603</v>
      </c>
      <c r="H37" s="48">
        <f t="shared" si="17"/>
        <v>512291</v>
      </c>
      <c r="I37" s="48">
        <f t="shared" si="17"/>
        <v>0</v>
      </c>
      <c r="J37" s="48">
        <f t="shared" ref="J37:J41" si="18">K37+L37</f>
        <v>806400</v>
      </c>
      <c r="K37" s="48">
        <f>K38+K39+K40+K41</f>
        <v>60000</v>
      </c>
      <c r="L37" s="48">
        <f t="shared" ref="L37:O37" si="19">L38+L39+L40+L41</f>
        <v>746400</v>
      </c>
      <c r="M37" s="48">
        <f t="shared" si="19"/>
        <v>525000</v>
      </c>
      <c r="N37" s="48">
        <f t="shared" si="19"/>
        <v>45721</v>
      </c>
      <c r="O37" s="48">
        <f t="shared" si="19"/>
        <v>60000</v>
      </c>
      <c r="P37" s="48">
        <f>E37+J37</f>
        <v>35780392</v>
      </c>
      <c r="Q37" s="11"/>
    </row>
    <row r="38" spans="1:18" ht="47.25" customHeight="1" x14ac:dyDescent="0.2">
      <c r="A38" s="27">
        <v>813104</v>
      </c>
      <c r="B38" s="28">
        <v>3104</v>
      </c>
      <c r="C38" s="28">
        <v>1020</v>
      </c>
      <c r="D38" s="41" t="s">
        <v>16</v>
      </c>
      <c r="E38" s="57">
        <f>F38+I38</f>
        <v>27895229</v>
      </c>
      <c r="F38" s="57">
        <f>27807048+88181</f>
        <v>27895229</v>
      </c>
      <c r="G38" s="57">
        <v>21886988</v>
      </c>
      <c r="H38" s="57">
        <v>270815</v>
      </c>
      <c r="I38" s="58"/>
      <c r="J38" s="57">
        <f>K38+L38</f>
        <v>806400</v>
      </c>
      <c r="K38" s="57">
        <f>O38</f>
        <v>60000</v>
      </c>
      <c r="L38" s="57">
        <f>750000-3600</f>
        <v>746400</v>
      </c>
      <c r="M38" s="57">
        <v>525000</v>
      </c>
      <c r="N38" s="57">
        <v>45721</v>
      </c>
      <c r="O38" s="57">
        <v>60000</v>
      </c>
      <c r="P38" s="57">
        <f t="shared" ref="P38:P39" si="20">E38+J38</f>
        <v>28701629</v>
      </c>
      <c r="Q38" s="59"/>
      <c r="R38" s="59"/>
    </row>
    <row r="39" spans="1:18" ht="21" customHeight="1" x14ac:dyDescent="0.2">
      <c r="A39" s="27">
        <v>813105</v>
      </c>
      <c r="B39" s="28">
        <v>3105</v>
      </c>
      <c r="C39" s="28">
        <v>1010</v>
      </c>
      <c r="D39" s="41" t="s">
        <v>3</v>
      </c>
      <c r="E39" s="57">
        <f>F39+I39</f>
        <v>5766930</v>
      </c>
      <c r="F39" s="57">
        <f>5923930-157000</f>
        <v>5766930</v>
      </c>
      <c r="G39" s="57">
        <v>3931615</v>
      </c>
      <c r="H39" s="57">
        <f>161281+80195</f>
        <v>241476</v>
      </c>
      <c r="I39" s="58"/>
      <c r="J39" s="57">
        <f>K39+L39</f>
        <v>0</v>
      </c>
      <c r="K39" s="60">
        <f>O39</f>
        <v>0</v>
      </c>
      <c r="L39" s="58"/>
      <c r="M39" s="58"/>
      <c r="N39" s="58"/>
      <c r="O39" s="60"/>
      <c r="P39" s="57">
        <f t="shared" si="20"/>
        <v>5766930</v>
      </c>
    </row>
    <row r="40" spans="1:18" ht="54" customHeight="1" x14ac:dyDescent="0.2">
      <c r="A40" s="27">
        <v>813160</v>
      </c>
      <c r="B40" s="28">
        <v>3160</v>
      </c>
      <c r="C40" s="28">
        <v>1010</v>
      </c>
      <c r="D40" s="42" t="s">
        <v>50</v>
      </c>
      <c r="E40" s="57">
        <f>F40</f>
        <v>682600</v>
      </c>
      <c r="F40" s="57">
        <f>525600+157000</f>
        <v>682600</v>
      </c>
      <c r="G40" s="58"/>
      <c r="H40" s="58"/>
      <c r="I40" s="58"/>
      <c r="J40" s="57">
        <f t="shared" si="18"/>
        <v>0</v>
      </c>
      <c r="K40" s="58"/>
      <c r="L40" s="58"/>
      <c r="M40" s="58"/>
      <c r="N40" s="58"/>
      <c r="O40" s="58"/>
      <c r="P40" s="57">
        <f t="shared" ref="P40:P44" si="21">E40+J40</f>
        <v>682600</v>
      </c>
    </row>
    <row r="41" spans="1:18" ht="20.25" customHeight="1" x14ac:dyDescent="0.2">
      <c r="A41" s="27">
        <v>813242</v>
      </c>
      <c r="B41" s="28">
        <v>3242</v>
      </c>
      <c r="C41" s="28">
        <v>1090</v>
      </c>
      <c r="D41" s="41" t="s">
        <v>2</v>
      </c>
      <c r="E41" s="57">
        <f>F41</f>
        <v>629233</v>
      </c>
      <c r="F41" s="57">
        <v>629233</v>
      </c>
      <c r="G41" s="58"/>
      <c r="H41" s="58"/>
      <c r="I41" s="58"/>
      <c r="J41" s="57">
        <f t="shared" si="18"/>
        <v>0</v>
      </c>
      <c r="K41" s="58"/>
      <c r="L41" s="58"/>
      <c r="M41" s="58"/>
      <c r="N41" s="58"/>
      <c r="O41" s="58"/>
      <c r="P41" s="57">
        <f t="shared" si="21"/>
        <v>629233</v>
      </c>
    </row>
    <row r="42" spans="1:18" s="3" customFormat="1" ht="12.75" customHeight="1" x14ac:dyDescent="0.2">
      <c r="A42" s="24"/>
      <c r="B42" s="22">
        <v>7500</v>
      </c>
      <c r="C42" s="24"/>
      <c r="D42" s="40" t="s">
        <v>45</v>
      </c>
      <c r="E42" s="56">
        <f>F42+I42</f>
        <v>47420</v>
      </c>
      <c r="F42" s="18">
        <f>F43</f>
        <v>47420</v>
      </c>
      <c r="G42" s="18">
        <f t="shared" ref="G42:I42" si="22">G43</f>
        <v>0</v>
      </c>
      <c r="H42" s="18">
        <f t="shared" si="22"/>
        <v>0</v>
      </c>
      <c r="I42" s="18">
        <f t="shared" si="22"/>
        <v>0</v>
      </c>
      <c r="J42" s="56">
        <f>J43</f>
        <v>3600</v>
      </c>
      <c r="K42" s="56">
        <f t="shared" ref="K42:O42" si="23">K43</f>
        <v>0</v>
      </c>
      <c r="L42" s="56">
        <f t="shared" si="23"/>
        <v>3600</v>
      </c>
      <c r="M42" s="56">
        <f t="shared" si="23"/>
        <v>0</v>
      </c>
      <c r="N42" s="56">
        <f t="shared" si="23"/>
        <v>0</v>
      </c>
      <c r="O42" s="56">
        <f t="shared" si="23"/>
        <v>0</v>
      </c>
      <c r="P42" s="56">
        <f>E42+J42</f>
        <v>51020</v>
      </c>
    </row>
    <row r="43" spans="1:18" s="3" customFormat="1" ht="14.25" customHeight="1" x14ac:dyDescent="0.2">
      <c r="A43" s="20">
        <v>817520</v>
      </c>
      <c r="B43" s="22">
        <v>7520</v>
      </c>
      <c r="C43" s="22">
        <v>460</v>
      </c>
      <c r="D43" s="40" t="s">
        <v>44</v>
      </c>
      <c r="E43" s="56">
        <f>F43+I43</f>
        <v>47420</v>
      </c>
      <c r="F43" s="18">
        <f>21700+25720</f>
        <v>47420</v>
      </c>
      <c r="G43" s="18"/>
      <c r="H43" s="18"/>
      <c r="I43" s="18"/>
      <c r="J43" s="56">
        <f>K43+L43</f>
        <v>3600</v>
      </c>
      <c r="K43" s="18">
        <f>O43</f>
        <v>0</v>
      </c>
      <c r="L43" s="18">
        <v>3600</v>
      </c>
      <c r="M43" s="18"/>
      <c r="N43" s="18"/>
      <c r="O43" s="18"/>
      <c r="P43" s="56">
        <f>E43+J43</f>
        <v>51020</v>
      </c>
    </row>
    <row r="44" spans="1:18" ht="31.5" customHeight="1" x14ac:dyDescent="0.2">
      <c r="A44" s="29">
        <v>1200000</v>
      </c>
      <c r="B44" s="30"/>
      <c r="C44" s="30"/>
      <c r="D44" s="70" t="s">
        <v>15</v>
      </c>
      <c r="E44" s="8">
        <f>E45</f>
        <v>8646452</v>
      </c>
      <c r="F44" s="8">
        <f t="shared" ref="F44:O44" si="24">F45</f>
        <v>8646452</v>
      </c>
      <c r="G44" s="8">
        <f t="shared" si="24"/>
        <v>0</v>
      </c>
      <c r="H44" s="8">
        <f t="shared" si="24"/>
        <v>259135</v>
      </c>
      <c r="I44" s="8">
        <f t="shared" si="24"/>
        <v>0</v>
      </c>
      <c r="J44" s="8">
        <f t="shared" si="24"/>
        <v>5495537</v>
      </c>
      <c r="K44" s="8">
        <f t="shared" si="24"/>
        <v>5489737</v>
      </c>
      <c r="L44" s="8">
        <f t="shared" si="24"/>
        <v>5800</v>
      </c>
      <c r="M44" s="8">
        <f t="shared" si="24"/>
        <v>0</v>
      </c>
      <c r="N44" s="8">
        <f t="shared" si="24"/>
        <v>0</v>
      </c>
      <c r="O44" s="8">
        <f t="shared" si="24"/>
        <v>5489737</v>
      </c>
      <c r="P44" s="8">
        <f t="shared" si="21"/>
        <v>14141989</v>
      </c>
    </row>
    <row r="45" spans="1:18" ht="32.25" customHeight="1" x14ac:dyDescent="0.2">
      <c r="A45" s="31">
        <v>1210000</v>
      </c>
      <c r="B45" s="26"/>
      <c r="C45" s="26"/>
      <c r="D45" s="71" t="s">
        <v>15</v>
      </c>
      <c r="E45" s="10">
        <f>E46+E56</f>
        <v>8646452</v>
      </c>
      <c r="F45" s="10">
        <f t="shared" ref="F45:O45" si="25">F46+F56</f>
        <v>8646452</v>
      </c>
      <c r="G45" s="10">
        <f t="shared" si="25"/>
        <v>0</v>
      </c>
      <c r="H45" s="10">
        <f t="shared" si="25"/>
        <v>259135</v>
      </c>
      <c r="I45" s="10">
        <f t="shared" si="25"/>
        <v>0</v>
      </c>
      <c r="J45" s="10">
        <f t="shared" si="25"/>
        <v>5495537</v>
      </c>
      <c r="K45" s="10">
        <f t="shared" si="25"/>
        <v>5489737</v>
      </c>
      <c r="L45" s="10">
        <f t="shared" si="25"/>
        <v>5800</v>
      </c>
      <c r="M45" s="10">
        <f t="shared" si="25"/>
        <v>0</v>
      </c>
      <c r="N45" s="10">
        <f t="shared" si="25"/>
        <v>0</v>
      </c>
      <c r="O45" s="10">
        <f t="shared" si="25"/>
        <v>5489737</v>
      </c>
      <c r="P45" s="10">
        <f>E45+J45</f>
        <v>14141989</v>
      </c>
    </row>
    <row r="46" spans="1:18" ht="13.5" customHeight="1" x14ac:dyDescent="0.2">
      <c r="A46" s="32"/>
      <c r="B46" s="28">
        <v>6000</v>
      </c>
      <c r="C46" s="32"/>
      <c r="D46" s="41" t="s">
        <v>31</v>
      </c>
      <c r="E46" s="57">
        <f>F46+I46</f>
        <v>8646452</v>
      </c>
      <c r="F46" s="57">
        <f>F47+F48+F49</f>
        <v>8646452</v>
      </c>
      <c r="G46" s="57">
        <f t="shared" ref="G46:I46" si="26">G47+G48+G49</f>
        <v>0</v>
      </c>
      <c r="H46" s="57">
        <f t="shared" si="26"/>
        <v>259135</v>
      </c>
      <c r="I46" s="57">
        <f t="shared" si="26"/>
        <v>0</v>
      </c>
      <c r="J46" s="57">
        <f>K46+L46</f>
        <v>5800</v>
      </c>
      <c r="K46" s="57">
        <f>K47+K48+K49</f>
        <v>0</v>
      </c>
      <c r="L46" s="57">
        <f t="shared" ref="L46:O46" si="27">L47+L48+L49</f>
        <v>5800</v>
      </c>
      <c r="M46" s="57">
        <f t="shared" si="27"/>
        <v>0</v>
      </c>
      <c r="N46" s="57">
        <f t="shared" si="27"/>
        <v>0</v>
      </c>
      <c r="O46" s="57">
        <f t="shared" si="27"/>
        <v>0</v>
      </c>
      <c r="P46" s="57">
        <f>E46+J46</f>
        <v>8652252</v>
      </c>
    </row>
    <row r="47" spans="1:18" ht="13.5" customHeight="1" x14ac:dyDescent="0.2">
      <c r="A47" s="33">
        <v>1216030</v>
      </c>
      <c r="B47" s="33">
        <v>6030</v>
      </c>
      <c r="C47" s="34">
        <v>620</v>
      </c>
      <c r="D47" s="43" t="s">
        <v>32</v>
      </c>
      <c r="E47" s="61">
        <f>F47+I47</f>
        <v>8511852</v>
      </c>
      <c r="F47" s="61">
        <f>8340900+170952</f>
        <v>8511852</v>
      </c>
      <c r="G47" s="62"/>
      <c r="H47" s="61">
        <v>259135</v>
      </c>
      <c r="I47" s="62"/>
      <c r="J47" s="61">
        <f>K47+L47</f>
        <v>4404</v>
      </c>
      <c r="K47" s="61">
        <f>O47</f>
        <v>0</v>
      </c>
      <c r="L47" s="61">
        <v>4404</v>
      </c>
      <c r="M47" s="62"/>
      <c r="N47" s="62"/>
      <c r="O47" s="61"/>
      <c r="P47" s="61">
        <f>E47+J47</f>
        <v>8516256</v>
      </c>
    </row>
    <row r="48" spans="1:18" ht="24" customHeight="1" x14ac:dyDescent="0.2">
      <c r="A48" s="74">
        <v>1216086</v>
      </c>
      <c r="B48" s="74">
        <v>6086</v>
      </c>
      <c r="C48" s="75">
        <v>610</v>
      </c>
      <c r="D48" s="76" t="s">
        <v>46</v>
      </c>
      <c r="E48" s="61">
        <f>F48+I48</f>
        <v>30000</v>
      </c>
      <c r="F48" s="77">
        <v>30000</v>
      </c>
      <c r="G48" s="78"/>
      <c r="H48" s="77"/>
      <c r="I48" s="78"/>
      <c r="J48" s="61">
        <f t="shared" ref="J48:J49" si="28">K48+L48</f>
        <v>1396</v>
      </c>
      <c r="K48" s="61">
        <f t="shared" ref="K48:K49" si="29">O48</f>
        <v>0</v>
      </c>
      <c r="L48" s="77">
        <v>1396</v>
      </c>
      <c r="M48" s="78"/>
      <c r="N48" s="78"/>
      <c r="O48" s="77"/>
      <c r="P48" s="61">
        <f>E48+J48</f>
        <v>31396</v>
      </c>
    </row>
    <row r="49" spans="1:16" ht="20.25" customHeight="1" x14ac:dyDescent="0.2">
      <c r="A49" s="23">
        <v>1216090</v>
      </c>
      <c r="B49" s="23">
        <v>6090</v>
      </c>
      <c r="C49" s="22">
        <v>640</v>
      </c>
      <c r="D49" s="40" t="s">
        <v>47</v>
      </c>
      <c r="E49" s="48">
        <f t="shared" ref="E49" si="30">F49+I49</f>
        <v>104600</v>
      </c>
      <c r="F49" s="48">
        <v>104600</v>
      </c>
      <c r="G49" s="50"/>
      <c r="H49" s="48"/>
      <c r="I49" s="50"/>
      <c r="J49" s="48">
        <f t="shared" si="28"/>
        <v>0</v>
      </c>
      <c r="K49" s="48">
        <f t="shared" si="29"/>
        <v>0</v>
      </c>
      <c r="L49" s="48"/>
      <c r="M49" s="50"/>
      <c r="N49" s="50"/>
      <c r="O49" s="48"/>
      <c r="P49" s="48">
        <f>E49+J49</f>
        <v>104600</v>
      </c>
    </row>
    <row r="50" spans="1:16" ht="2.25" customHeight="1" x14ac:dyDescent="0.2">
      <c r="A50" s="52"/>
      <c r="B50" s="53"/>
      <c r="C50" s="53"/>
      <c r="D50" s="5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6" ht="12" customHeight="1" x14ac:dyDescent="0.2">
      <c r="A51" s="96" t="s">
        <v>57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</row>
    <row r="52" spans="1:16" s="45" customFormat="1" ht="11.25" customHeight="1" x14ac:dyDescent="0.2">
      <c r="A52" s="92" t="s">
        <v>4</v>
      </c>
      <c r="B52" s="92" t="s">
        <v>0</v>
      </c>
      <c r="C52" s="92" t="s">
        <v>1</v>
      </c>
      <c r="D52" s="93" t="s">
        <v>51</v>
      </c>
      <c r="E52" s="97" t="s">
        <v>5</v>
      </c>
      <c r="F52" s="105"/>
      <c r="G52" s="105"/>
      <c r="H52" s="105"/>
      <c r="I52" s="105"/>
      <c r="J52" s="92" t="s">
        <v>6</v>
      </c>
      <c r="K52" s="92"/>
      <c r="L52" s="92"/>
      <c r="M52" s="92"/>
      <c r="N52" s="92"/>
      <c r="O52" s="92"/>
      <c r="P52" s="102" t="s">
        <v>7</v>
      </c>
    </row>
    <row r="53" spans="1:16" s="45" customFormat="1" ht="12" customHeight="1" x14ac:dyDescent="0.2">
      <c r="A53" s="92"/>
      <c r="B53" s="92"/>
      <c r="C53" s="92"/>
      <c r="D53" s="94"/>
      <c r="E53" s="100" t="s">
        <v>8</v>
      </c>
      <c r="F53" s="93" t="s">
        <v>13</v>
      </c>
      <c r="G53" s="97" t="s">
        <v>9</v>
      </c>
      <c r="H53" s="98"/>
      <c r="I53" s="99" t="s">
        <v>33</v>
      </c>
      <c r="J53" s="106" t="s">
        <v>8</v>
      </c>
      <c r="K53" s="106" t="s">
        <v>10</v>
      </c>
      <c r="L53" s="94" t="s">
        <v>13</v>
      </c>
      <c r="M53" s="107" t="s">
        <v>9</v>
      </c>
      <c r="N53" s="108"/>
      <c r="O53" s="94" t="s">
        <v>14</v>
      </c>
      <c r="P53" s="103"/>
    </row>
    <row r="54" spans="1:16" s="45" customFormat="1" ht="30.75" customHeight="1" x14ac:dyDescent="0.2">
      <c r="A54" s="92"/>
      <c r="B54" s="92"/>
      <c r="C54" s="92"/>
      <c r="D54" s="95"/>
      <c r="E54" s="101"/>
      <c r="F54" s="95"/>
      <c r="G54" s="1" t="s">
        <v>11</v>
      </c>
      <c r="H54" s="1" t="s">
        <v>12</v>
      </c>
      <c r="I54" s="95"/>
      <c r="J54" s="101"/>
      <c r="K54" s="101"/>
      <c r="L54" s="95"/>
      <c r="M54" s="1" t="s">
        <v>11</v>
      </c>
      <c r="N54" s="1" t="s">
        <v>12</v>
      </c>
      <c r="O54" s="95"/>
      <c r="P54" s="104"/>
    </row>
    <row r="55" spans="1:16" s="3" customFormat="1" ht="8.25" customHeight="1" x14ac:dyDescent="0.2">
      <c r="A55" s="17">
        <v>1</v>
      </c>
      <c r="B55" s="17">
        <v>2</v>
      </c>
      <c r="C55" s="17">
        <v>3</v>
      </c>
      <c r="D55" s="17">
        <v>4</v>
      </c>
      <c r="E55" s="55">
        <v>5</v>
      </c>
      <c r="F55" s="17">
        <v>6</v>
      </c>
      <c r="G55" s="17">
        <v>7</v>
      </c>
      <c r="H55" s="17">
        <v>8</v>
      </c>
      <c r="I55" s="17">
        <v>9</v>
      </c>
      <c r="J55" s="55">
        <v>10</v>
      </c>
      <c r="K55" s="17">
        <v>11</v>
      </c>
      <c r="L55" s="17">
        <v>12</v>
      </c>
      <c r="M55" s="17">
        <v>13</v>
      </c>
      <c r="N55" s="17">
        <v>14</v>
      </c>
      <c r="O55" s="17">
        <v>15</v>
      </c>
      <c r="P55" s="55">
        <v>16</v>
      </c>
    </row>
    <row r="56" spans="1:16" ht="13.5" customHeight="1" x14ac:dyDescent="0.2">
      <c r="A56" s="23"/>
      <c r="B56" s="22">
        <v>7300</v>
      </c>
      <c r="C56" s="24"/>
      <c r="D56" s="40" t="s">
        <v>37</v>
      </c>
      <c r="E56" s="48">
        <f>F56+I56</f>
        <v>0</v>
      </c>
      <c r="F56" s="48">
        <f>F57</f>
        <v>0</v>
      </c>
      <c r="G56" s="48">
        <f t="shared" ref="G56:I56" si="31">G57</f>
        <v>0</v>
      </c>
      <c r="H56" s="48">
        <f t="shared" si="31"/>
        <v>0</v>
      </c>
      <c r="I56" s="48">
        <f t="shared" si="31"/>
        <v>0</v>
      </c>
      <c r="J56" s="48">
        <f>K56+L56</f>
        <v>5489737</v>
      </c>
      <c r="K56" s="48">
        <f>K57</f>
        <v>5489737</v>
      </c>
      <c r="L56" s="48">
        <f>L57</f>
        <v>0</v>
      </c>
      <c r="M56" s="50">
        <f>M57</f>
        <v>0</v>
      </c>
      <c r="N56" s="50">
        <f t="shared" ref="N56:O56" si="32">N57</f>
        <v>0</v>
      </c>
      <c r="O56" s="50">
        <f t="shared" si="32"/>
        <v>5489737</v>
      </c>
      <c r="P56" s="48">
        <f>E56+J56</f>
        <v>5489737</v>
      </c>
    </row>
    <row r="57" spans="1:16" ht="22.5" customHeight="1" x14ac:dyDescent="0.2">
      <c r="A57" s="23">
        <v>1217310</v>
      </c>
      <c r="B57" s="23">
        <v>7310</v>
      </c>
      <c r="C57" s="22">
        <v>443</v>
      </c>
      <c r="D57" s="40" t="s">
        <v>35</v>
      </c>
      <c r="E57" s="48">
        <f>F57+I57</f>
        <v>0</v>
      </c>
      <c r="F57" s="48"/>
      <c r="G57" s="50"/>
      <c r="H57" s="48"/>
      <c r="I57" s="50"/>
      <c r="J57" s="48">
        <f>K57+L57</f>
        <v>5489737</v>
      </c>
      <c r="K57" s="48">
        <f>O57</f>
        <v>5489737</v>
      </c>
      <c r="L57" s="48"/>
      <c r="M57" s="50"/>
      <c r="N57" s="50"/>
      <c r="O57" s="48">
        <v>5489737</v>
      </c>
      <c r="P57" s="48">
        <f>E57+J57</f>
        <v>5489737</v>
      </c>
    </row>
    <row r="58" spans="1:16" ht="24.75" customHeight="1" x14ac:dyDescent="0.2">
      <c r="A58" s="35">
        <v>3700000</v>
      </c>
      <c r="B58" s="36"/>
      <c r="C58" s="37"/>
      <c r="D58" s="69" t="s">
        <v>34</v>
      </c>
      <c r="E58" s="14">
        <f t="shared" ref="E58:O58" si="33">E59</f>
        <v>1000</v>
      </c>
      <c r="F58" s="14">
        <f t="shared" si="33"/>
        <v>0</v>
      </c>
      <c r="G58" s="15">
        <f t="shared" si="33"/>
        <v>0</v>
      </c>
      <c r="H58" s="14">
        <f t="shared" si="33"/>
        <v>0</v>
      </c>
      <c r="I58" s="14">
        <f t="shared" si="33"/>
        <v>0</v>
      </c>
      <c r="J58" s="16">
        <f t="shared" si="33"/>
        <v>0</v>
      </c>
      <c r="K58" s="14">
        <f t="shared" si="33"/>
        <v>0</v>
      </c>
      <c r="L58" s="14">
        <f t="shared" si="33"/>
        <v>0</v>
      </c>
      <c r="M58" s="15">
        <f t="shared" si="33"/>
        <v>0</v>
      </c>
      <c r="N58" s="15">
        <f t="shared" si="33"/>
        <v>0</v>
      </c>
      <c r="O58" s="14">
        <f t="shared" si="33"/>
        <v>0</v>
      </c>
      <c r="P58" s="14">
        <f t="shared" ref="P58:P59" si="34">E58+J58</f>
        <v>1000</v>
      </c>
    </row>
    <row r="59" spans="1:16" ht="24" customHeight="1" x14ac:dyDescent="0.2">
      <c r="A59" s="29">
        <v>3710000</v>
      </c>
      <c r="B59" s="38"/>
      <c r="C59" s="39"/>
      <c r="D59" s="70" t="s">
        <v>34</v>
      </c>
      <c r="E59" s="10">
        <f t="shared" ref="E59:O59" si="35">E60</f>
        <v>1000</v>
      </c>
      <c r="F59" s="10">
        <f t="shared" si="35"/>
        <v>0</v>
      </c>
      <c r="G59" s="13">
        <f t="shared" si="35"/>
        <v>0</v>
      </c>
      <c r="H59" s="10">
        <f t="shared" si="35"/>
        <v>0</v>
      </c>
      <c r="I59" s="10">
        <f t="shared" si="35"/>
        <v>0</v>
      </c>
      <c r="J59" s="8">
        <f t="shared" si="35"/>
        <v>0</v>
      </c>
      <c r="K59" s="10">
        <f t="shared" si="35"/>
        <v>0</v>
      </c>
      <c r="L59" s="10">
        <f t="shared" si="35"/>
        <v>0</v>
      </c>
      <c r="M59" s="13">
        <f t="shared" si="35"/>
        <v>0</v>
      </c>
      <c r="N59" s="13">
        <f t="shared" si="35"/>
        <v>0</v>
      </c>
      <c r="O59" s="10">
        <f t="shared" si="35"/>
        <v>0</v>
      </c>
      <c r="P59" s="10">
        <f t="shared" si="34"/>
        <v>1000</v>
      </c>
    </row>
    <row r="60" spans="1:16" ht="13.5" customHeight="1" x14ac:dyDescent="0.2">
      <c r="A60" s="23"/>
      <c r="B60" s="23">
        <v>8000</v>
      </c>
      <c r="C60" s="22"/>
      <c r="D60" s="40" t="s">
        <v>48</v>
      </c>
      <c r="E60" s="48">
        <f>E61</f>
        <v>1000</v>
      </c>
      <c r="F60" s="48"/>
      <c r="G60" s="50"/>
      <c r="H60" s="48"/>
      <c r="I60" s="50"/>
      <c r="J60" s="48">
        <f>J61</f>
        <v>0</v>
      </c>
      <c r="K60" s="48"/>
      <c r="L60" s="48"/>
      <c r="M60" s="50"/>
      <c r="N60" s="50"/>
      <c r="O60" s="48"/>
      <c r="P60" s="48">
        <f>P61</f>
        <v>1000</v>
      </c>
    </row>
    <row r="61" spans="1:16" ht="13.5" customHeight="1" x14ac:dyDescent="0.2">
      <c r="A61" s="23">
        <v>3718710</v>
      </c>
      <c r="B61" s="23">
        <v>8710</v>
      </c>
      <c r="C61" s="22">
        <v>133</v>
      </c>
      <c r="D61" s="40" t="s">
        <v>49</v>
      </c>
      <c r="E61" s="48">
        <v>1000</v>
      </c>
      <c r="F61" s="48"/>
      <c r="G61" s="50"/>
      <c r="H61" s="48"/>
      <c r="I61" s="50"/>
      <c r="J61" s="48">
        <v>0</v>
      </c>
      <c r="K61" s="48"/>
      <c r="L61" s="48"/>
      <c r="M61" s="50"/>
      <c r="N61" s="50"/>
      <c r="O61" s="48"/>
      <c r="P61" s="48">
        <f>E61+J61</f>
        <v>1000</v>
      </c>
    </row>
    <row r="62" spans="1:16" ht="20.25" customHeight="1" x14ac:dyDescent="0.2">
      <c r="A62" s="91" t="s">
        <v>17</v>
      </c>
      <c r="B62" s="91"/>
      <c r="C62" s="91"/>
      <c r="D62" s="91"/>
      <c r="E62" s="10">
        <f t="shared" ref="E62:P62" si="36">E12+E35+E44+E58</f>
        <v>93757147</v>
      </c>
      <c r="F62" s="10">
        <f t="shared" si="36"/>
        <v>93756147</v>
      </c>
      <c r="G62" s="10">
        <f t="shared" si="36"/>
        <v>61303110</v>
      </c>
      <c r="H62" s="10">
        <f t="shared" si="36"/>
        <v>2056536</v>
      </c>
      <c r="I62" s="10">
        <f t="shared" si="36"/>
        <v>0</v>
      </c>
      <c r="J62" s="10">
        <f t="shared" si="36"/>
        <v>6340029</v>
      </c>
      <c r="K62" s="10">
        <f t="shared" si="36"/>
        <v>5583107</v>
      </c>
      <c r="L62" s="10">
        <f t="shared" si="36"/>
        <v>756922</v>
      </c>
      <c r="M62" s="10">
        <f t="shared" si="36"/>
        <v>525000</v>
      </c>
      <c r="N62" s="10">
        <f t="shared" si="36"/>
        <v>45721</v>
      </c>
      <c r="O62" s="10">
        <f t="shared" si="36"/>
        <v>5583107</v>
      </c>
      <c r="P62" s="10">
        <f t="shared" si="36"/>
        <v>100097176</v>
      </c>
    </row>
    <row r="63" spans="1:16" ht="15" customHeight="1" x14ac:dyDescent="0.2">
      <c r="A63" s="67"/>
      <c r="B63" s="67"/>
      <c r="C63" s="67"/>
      <c r="D63" s="67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</row>
    <row r="64" spans="1:16" ht="14.25" customHeight="1" x14ac:dyDescent="0.2">
      <c r="A64" s="6"/>
      <c r="B64" s="6"/>
      <c r="C64" s="6"/>
      <c r="D64" s="6"/>
      <c r="E64" s="63"/>
      <c r="F64" s="63"/>
      <c r="G64" s="64"/>
      <c r="H64" s="63"/>
      <c r="I64" s="65"/>
      <c r="J64" s="63"/>
      <c r="K64" s="63"/>
      <c r="L64" s="63"/>
      <c r="M64" s="63"/>
      <c r="N64" s="63"/>
      <c r="O64" s="64"/>
      <c r="P64" s="63"/>
    </row>
    <row r="65" spans="1:16" s="79" customFormat="1" ht="15.95" customHeight="1" x14ac:dyDescent="0.25">
      <c r="A65" s="85"/>
      <c r="B65" s="85"/>
      <c r="C65" s="85"/>
      <c r="D65" s="86"/>
      <c r="E65" s="87"/>
      <c r="F65" s="85"/>
      <c r="G65" s="85"/>
      <c r="H65" s="85"/>
      <c r="I65" s="86"/>
      <c r="J65" s="85"/>
      <c r="K65" s="85"/>
      <c r="L65" s="85"/>
      <c r="M65" s="85"/>
      <c r="N65" s="85"/>
      <c r="O65" s="85"/>
      <c r="P65" s="85"/>
    </row>
    <row r="66" spans="1:16" s="82" customFormat="1" ht="16.5" customHeight="1" x14ac:dyDescent="0.3">
      <c r="A66" s="88"/>
      <c r="B66" s="88"/>
      <c r="C66" s="88"/>
      <c r="D66" s="88"/>
    </row>
    <row r="67" spans="1:16" s="79" customFormat="1" ht="16.5" customHeight="1" x14ac:dyDescent="0.25"/>
    <row r="68" spans="1:16" s="84" customFormat="1" ht="16.5" x14ac:dyDescent="0.25">
      <c r="A68" s="83"/>
      <c r="B68" s="83"/>
      <c r="C68" s="83"/>
    </row>
    <row r="69" spans="1:16" s="84" customFormat="1" ht="16.5" x14ac:dyDescent="0.2"/>
    <row r="70" spans="1:16" s="7" customFormat="1" x14ac:dyDescent="0.2"/>
    <row r="71" spans="1:16" s="7" customFormat="1" x14ac:dyDescent="0.2"/>
    <row r="72" spans="1:16" s="7" customFormat="1" x14ac:dyDescent="0.2"/>
    <row r="73" spans="1:16" s="7" customFormat="1" x14ac:dyDescent="0.2"/>
    <row r="74" spans="1:16" s="7" customFormat="1" x14ac:dyDescent="0.2"/>
  </sheetData>
  <mergeCells count="58">
    <mergeCell ref="O53:O54"/>
    <mergeCell ref="A51:P51"/>
    <mergeCell ref="A52:A54"/>
    <mergeCell ref="B52:B54"/>
    <mergeCell ref="C52:C54"/>
    <mergeCell ref="D52:D54"/>
    <mergeCell ref="E52:I52"/>
    <mergeCell ref="J52:O52"/>
    <mergeCell ref="P52:P54"/>
    <mergeCell ref="E53:E54"/>
    <mergeCell ref="F53:F54"/>
    <mergeCell ref="G53:H53"/>
    <mergeCell ref="I53:I54"/>
    <mergeCell ref="J53:J54"/>
    <mergeCell ref="K53:K54"/>
    <mergeCell ref="L53:L54"/>
    <mergeCell ref="M53:N53"/>
    <mergeCell ref="A5:P5"/>
    <mergeCell ref="A6:P6"/>
    <mergeCell ref="E9:E10"/>
    <mergeCell ref="D8:D10"/>
    <mergeCell ref="E8:I8"/>
    <mergeCell ref="F9:F10"/>
    <mergeCell ref="I9:I10"/>
    <mergeCell ref="G9:H9"/>
    <mergeCell ref="L9:L10"/>
    <mergeCell ref="M9:N9"/>
    <mergeCell ref="O9:O10"/>
    <mergeCell ref="J8:O8"/>
    <mergeCell ref="P8:P10"/>
    <mergeCell ref="J9:J10"/>
    <mergeCell ref="K9:K10"/>
    <mergeCell ref="E30:E31"/>
    <mergeCell ref="F30:F31"/>
    <mergeCell ref="P29:P31"/>
    <mergeCell ref="E29:I29"/>
    <mergeCell ref="J29:O29"/>
    <mergeCell ref="J30:J31"/>
    <mergeCell ref="K30:K31"/>
    <mergeCell ref="L30:L31"/>
    <mergeCell ref="M30:N30"/>
    <mergeCell ref="O30:O31"/>
    <mergeCell ref="A66:D66"/>
    <mergeCell ref="A7:O7"/>
    <mergeCell ref="K1:P1"/>
    <mergeCell ref="K2:P2"/>
    <mergeCell ref="K3:P3"/>
    <mergeCell ref="A62:D62"/>
    <mergeCell ref="A8:A10"/>
    <mergeCell ref="B8:B10"/>
    <mergeCell ref="A29:A31"/>
    <mergeCell ref="C8:C10"/>
    <mergeCell ref="D29:D31"/>
    <mergeCell ref="A28:P28"/>
    <mergeCell ref="B29:B31"/>
    <mergeCell ref="C29:C31"/>
    <mergeCell ref="G30:H30"/>
    <mergeCell ref="I30:I31"/>
  </mergeCells>
  <phoneticPr fontId="8" type="noConversion"/>
  <pageMargins left="0.74803149606299213" right="0.74803149606299213" top="1.1023622047244095" bottom="0.39370078740157483" header="0.31496062992125984" footer="0.31496062992125984"/>
  <pageSetup paperSize="9" orientation="landscape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USA</cp:lastModifiedBy>
  <cp:lastPrinted>2021-04-29T12:33:55Z</cp:lastPrinted>
  <dcterms:created xsi:type="dcterms:W3CDTF">2019-02-27T06:57:10Z</dcterms:created>
  <dcterms:modified xsi:type="dcterms:W3CDTF">2021-04-30T06:27:20Z</dcterms:modified>
</cp:coreProperties>
</file>